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tabRatio="595" firstSheet="2" activeTab="8"/>
  </bookViews>
  <sheets>
    <sheet name="Bia" sheetId="1" r:id="rId1"/>
    <sheet name="Can doi ke toan" sheetId="2" r:id="rId2"/>
    <sheet name="KQKD" sheetId="3" r:id="rId3"/>
    <sheet name="LL tien te" sheetId="4" r:id="rId4"/>
    <sheet name="Thuyet minh 1" sheetId="5" r:id="rId5"/>
    <sheet name="Th.minh 2" sheetId="6" r:id="rId6"/>
    <sheet name="Th.minh 3" sheetId="7" r:id="rId7"/>
    <sheet name="Th.minh 4" sheetId="8" r:id="rId8"/>
    <sheet name="Th.minh 5" sheetId="9" r:id="rId9"/>
  </sheets>
  <definedNames>
    <definedName name="_xlnm.Print_Titles" localSheetId="1">'Can doi ke toan'!$6:$6</definedName>
    <definedName name="_xlnm.Print_Titles" localSheetId="2">'KQKD'!$7:$9</definedName>
  </definedNames>
  <calcPr fullCalcOnLoad="1"/>
</workbook>
</file>

<file path=xl/sharedStrings.xml><?xml version="1.0" encoding="utf-8"?>
<sst xmlns="http://schemas.openxmlformats.org/spreadsheetml/2006/main" count="976" uniqueCount="684">
  <si>
    <t>Tr×nh bµy gi¸ trÞ vµ lý do cña c¸c kho¶n tiÒn vµ t­¬ng ®­¬ng tiÒn lín don doanh nghiÖp n¾m gi÷ nh­ng kh«ng ®­îc sö dông do cã sù h¹n chÕ cña ph¸p luËt hoÆc c¸c rµng buéc kh¸c mµ doanh nghiÖp ph¶i thùc hiÖn</t>
  </si>
  <si>
    <t>§iÖn tho¹i:  0435573681- Fax  0435573682</t>
  </si>
  <si>
    <t>§Çu t­ vµo C«ng ty liªn kÕt, liªn doanh:</t>
  </si>
  <si>
    <t>§Çu t­ vµo c«ng ty liªn kÕt (*)</t>
  </si>
  <si>
    <t>§Çu t­ vµo c«ng ty liªn doanh (*)</t>
  </si>
  <si>
    <t>C«ng ty cæ phÇn SXTM BMM</t>
  </si>
  <si>
    <t>XÝ nghiÖp S«ng §µ 12-11, ®Þa chØ: Phßng 210, H2, Thanh Xu©n Nam, Thanh Xu©n, Hµ Néi</t>
  </si>
  <si>
    <t>(*) C¸c kho¶n ®Çu t­ vµo C«ng ty liªn kÕt, liªn doanh ®­îc tr×nh bµy theo ph­¬ng ph¸p gi¸ gèc.</t>
  </si>
  <si>
    <t>12.</t>
  </si>
  <si>
    <t>C«ng ty CP S«ng ®µ Hoµng Liªn</t>
  </si>
  <si>
    <t>C«ng ty CP thuû ®iÖn NËm Møc</t>
  </si>
  <si>
    <t>C«ng ty CP ®Çu t­ PV-Inconess</t>
  </si>
  <si>
    <t>C«ng ty CP S«ng §µ 12 - Nguyªn Léc</t>
  </si>
  <si>
    <t>Tû lÖ</t>
  </si>
  <si>
    <t>Doanh thu s¶n xuÊt c«ng nghiÖp</t>
  </si>
  <si>
    <t>Doanh thu kinh doanh vËt t­, vËn t¶i, dÞch vô</t>
  </si>
  <si>
    <t>23.</t>
  </si>
  <si>
    <t>Gi¸ vèn b¸n hµng</t>
  </si>
  <si>
    <t>Gi¸ vèn s¶n xuÊt c«ng nghiÖp</t>
  </si>
  <si>
    <t>Chi phÝ giao dÞch b¸n chøng kho¸n</t>
  </si>
  <si>
    <t>Ban qu¶n lý dù ¸n Hoµ b×nh</t>
  </si>
  <si>
    <t>8 - 25 n¨m</t>
  </si>
  <si>
    <t>C«ng ty cã c¸c §¬n vÞ trùc thuéc:</t>
  </si>
  <si>
    <t>5. T¨ng, gi¶m tµi s¶n cè ®Þnh h÷u h×nh</t>
  </si>
  <si>
    <t>Chóng t«i, C«ng ty Cæ phÇn  S«ng §µ 12, tuyªn bè tu©n thñ c¸c ChuÈn mùc kÕ to¸n vµ ChÕ ®é kÕ to¸n ViÖt Nam do Bé Tµi chÝnh ban hµnh; phï hîp víi ®Æc ®iÓm ho¹t ®éng s¶n xuÊt kinh doanh cña C«ng ty.</t>
  </si>
  <si>
    <t>X©y l¾p ®­êng d©y vµ tr¹m biÕn ¸p ®Õn 500KV</t>
  </si>
  <si>
    <t xml:space="preserve"> </t>
  </si>
  <si>
    <t xml:space="preserve">        C«ng ty cæ phÇn  S«ng §µ 12</t>
  </si>
  <si>
    <t>b¸o c¸o tµi chÝnh</t>
  </si>
  <si>
    <t>L« 1 khu G, §­êng NguyÔn Tu©n, QuËn Thanh xu©n, Hµ Néi</t>
  </si>
  <si>
    <t>Doanh thu tõ ®Çu t­ x©y dùng DA t¹i hoµ B×nh</t>
  </si>
  <si>
    <t>Gi¸ vèn kinh doanh vËt t­, vËn t¶i, dÞch vô</t>
  </si>
  <si>
    <t>Gi¸ vèn ho¹t ®éng kh¸c</t>
  </si>
  <si>
    <t>Gi¸ vèn ®Çu t­ x©y dùng DA t¹i hoµ B×nh</t>
  </si>
  <si>
    <t>B¶ng c©n ®èi kÕ to¸n</t>
  </si>
  <si>
    <t>§¬n vÞ : ®ång</t>
  </si>
  <si>
    <t>Tµi s¶n</t>
  </si>
  <si>
    <t>M· sè</t>
  </si>
  <si>
    <t>T.minh</t>
  </si>
  <si>
    <t>Sè cuèi kú</t>
  </si>
  <si>
    <t xml:space="preserve"> A. Tµi s¶n ng¾n h¹n</t>
  </si>
  <si>
    <t xml:space="preserve">   I. TiÒn vµ c¸c kho¶n t­¬ng ®­¬ng tiÒn</t>
  </si>
  <si>
    <t xml:space="preserve">    1. TiÒn </t>
  </si>
  <si>
    <t>V.01</t>
  </si>
  <si>
    <t xml:space="preserve">    2. C¸c kho¶n t­¬ng ®­¬ng tiÒn</t>
  </si>
  <si>
    <t xml:space="preserve">  II. C¸c kho¶n ®Çu t­ tµi chÝnh ng¾n h¹n</t>
  </si>
  <si>
    <t>V.02</t>
  </si>
  <si>
    <t xml:space="preserve">   1. §Çu t­ ng¾n h¹n</t>
  </si>
  <si>
    <t xml:space="preserve">   2. §Çu t­ ng¾n h¹n kh¸c</t>
  </si>
  <si>
    <t xml:space="preserve">   2. Dù phßng gi¶m gi¸ ®Çu t­ ng¾n h¹n</t>
  </si>
  <si>
    <t xml:space="preserve">  III. C¸c kho¶n ph¶i thu</t>
  </si>
  <si>
    <t>( Theo ph­¬ng ph¸p trùc tiÕp)</t>
  </si>
  <si>
    <t>I. L­u chuyÓn tiÒn tõ ho¹t ®éng kinh doanh</t>
  </si>
  <si>
    <t>...</t>
  </si>
  <si>
    <t>1. TiÒn thu tõ b¸n hµng, cung cÊp dÞch vô vµ doanh thu kh¸c</t>
  </si>
  <si>
    <t>2. TiÒn chi tr¶ cho ng­êi cung cÊp hµng ho¸ vµ dÞch vô</t>
  </si>
  <si>
    <t>3. TiÒn chi tr¶ cho ng­êi lao ®éng</t>
  </si>
  <si>
    <t>4. TiÒn chi tr¶ l·i vay</t>
  </si>
  <si>
    <t>5. TiÒn chi nép thuÕ thu nhËp doanh nghiÖp</t>
  </si>
  <si>
    <t>6. TiÒn thu kh¸c tõ ho¹t ®éng kinh doanh</t>
  </si>
  <si>
    <t>7. TiÒn chi kh¸c cho ho¹t ®éng kinh doanh</t>
  </si>
  <si>
    <t>L­u chuyÓn tiÒn thuÇn tõ ho¹t ®éng kinh doanh</t>
  </si>
  <si>
    <t>II. L­u chuyÓn tiÒn thuÇn tõ ho¹t ®éng ®Çu t­</t>
  </si>
  <si>
    <t>Hoµn nhËp dù phßng ®Çu t­ chøng kho¸n</t>
  </si>
  <si>
    <t>1. TiÒn chi mua s¾m, x©y dùng TSC§ vµ tµi s¶n dµi h¹n kh¸c</t>
  </si>
  <si>
    <t>2. TiÒn thu tõ thanh lý, nh­îng b¸n TSC§ vµ tµi s¶n dµi h¹n</t>
  </si>
  <si>
    <t>3. TiÒn chi cho vay, mua c¸c c«ng cô nî cña ®¬n vÞ kh¸c</t>
  </si>
  <si>
    <t>4. TiÒn thu håi cho vay, b¸n l¹i c«ng cô nî cña ®¬n vÞ kh¸c</t>
  </si>
  <si>
    <t>5. TiÒn chi ®Çu t­ gãp vèn vµo ®¬n vÞ kh¸c</t>
  </si>
  <si>
    <t>6. TiÒn thu håi ®Çu t­ gãp vèn vµo ®¬n vÞ kh¸c</t>
  </si>
  <si>
    <t>7. TiÒn thu l·i cho vay, cæ tøc vµ lîi nhuËn ®­îc chia</t>
  </si>
  <si>
    <t>L­u chuyÓn tiÒn thuÇn tõ ho¹t ®éng ®Çu t­</t>
  </si>
  <si>
    <t>III. L­u chuyÓn tiÒn tõ ho¹t ®éng tµi chÝnh</t>
  </si>
  <si>
    <t>1. TiÒn thu tõ ph¸t hµnh cæ phiÕu, nhËn vèn gãp cña CSH</t>
  </si>
  <si>
    <t>2. TiÒn chi tr¶ vèn gãp cho c¸c chñ së h÷u, mua l¹i cæ phiÕu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</si>
  <si>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</si>
  <si>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</si>
  <si>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</si>
  <si>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</si>
  <si>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L­u chuyÓn tiÒn thuÇn tõ ho¹t ®éng tµi chÝnh</t>
  </si>
  <si>
    <t>TiÒn vµ t­¬ng ®­¬ng tiÒn ®Çu kú</t>
  </si>
  <si>
    <t>¶nh h­ëng cña thay ®æi tû gi¸ hèi ®o¸i quy ®æi ngo¹i tÖ</t>
  </si>
  <si>
    <t>§¬n vÞ tÝnh: ®ång</t>
  </si>
  <si>
    <t xml:space="preserve">                         KÕ to¸n tr­ëng</t>
  </si>
  <si>
    <t>Tæng gi¸m ®èc</t>
  </si>
  <si>
    <t xml:space="preserve">   1. Ph¶i thu cña kh¸ch hµng</t>
  </si>
  <si>
    <t xml:space="preserve">   2. Tr¶ tr­íc cho ng­êi b¸n</t>
  </si>
  <si>
    <t xml:space="preserve">   3. Ph¶i thu néi bé ng¾n h¹n</t>
  </si>
  <si>
    <t xml:space="preserve">   4. Ph¶i thu theo kÕ ho¹ch hîp ®ång x©y dùng</t>
  </si>
  <si>
    <t xml:space="preserve">   5. C¸c kho¶n ph¶i thu kh¸c</t>
  </si>
  <si>
    <t>V.03</t>
  </si>
  <si>
    <t xml:space="preserve">   6. Dù phßng c¸c kho¶n ph¶i thu khã ®ßi </t>
  </si>
  <si>
    <t xml:space="preserve">  IV. Hµng tån kho</t>
  </si>
  <si>
    <t xml:space="preserve">   1. Hµng tån kho</t>
  </si>
  <si>
    <t>V.04</t>
  </si>
  <si>
    <t xml:space="preserve">   2. Dù phßng gi¶m gi¸ hµng tån kho</t>
  </si>
  <si>
    <t xml:space="preserve">  V. Tµi s¶n ng¾n h¹n kh¸c</t>
  </si>
  <si>
    <t xml:space="preserve">   1. Chi phÝ tr¶ tr­íc ng¾n h¹n</t>
  </si>
  <si>
    <t xml:space="preserve">   2. ThuÕ GTGT ®­îc khÊu trõ</t>
  </si>
  <si>
    <t xml:space="preserve">   3. ThuÕ vµ c¸c kho¶n ph¶i thu Nhµ n­íc</t>
  </si>
  <si>
    <t xml:space="preserve">   4. Tµi s¶n ng¾n h¹n kh¸c</t>
  </si>
  <si>
    <t xml:space="preserve"> B. Tµi s¶n dµi h¹n</t>
  </si>
  <si>
    <t>I. C¸c kho¶n ph¶i thu dµi h¹n</t>
  </si>
  <si>
    <t xml:space="preserve">   1. Ph¶i thu dµi h¹n cña kh¸ch hµng</t>
  </si>
  <si>
    <t xml:space="preserve">   2. Vèn kinh doanh ë ®¬n vÞ trùc thuéc</t>
  </si>
  <si>
    <t xml:space="preserve">   3. Ph¶i thu dµi h¹n néi bé </t>
  </si>
  <si>
    <t xml:space="preserve">V¨n phßng c«ng ty </t>
  </si>
  <si>
    <t>C¬ quan C«ng ty</t>
  </si>
  <si>
    <t xml:space="preserve">   4. Ph¶i thu dµi h¹n kh¸c</t>
  </si>
  <si>
    <t xml:space="preserve">   5. Dù phßng ph¶i thu dµi h¹n khã ®ßi</t>
  </si>
  <si>
    <t xml:space="preserve"> II. Tµi s¶n cè ®Þnh</t>
  </si>
  <si>
    <t xml:space="preserve">   1. TSC§ h÷u h×nh</t>
  </si>
  <si>
    <t>V.05</t>
  </si>
  <si>
    <t xml:space="preserve">    a. Nguyªn gi¸</t>
  </si>
  <si>
    <t xml:space="preserve">    b. Gi¸ trÞ hao mßn luü kÕ</t>
  </si>
  <si>
    <t xml:space="preserve">   2. TSC§  thuª tµi chÝnh</t>
  </si>
  <si>
    <t>V.06</t>
  </si>
  <si>
    <t xml:space="preserve">   3. TSC§ v« h×nh</t>
  </si>
  <si>
    <t>V.07</t>
  </si>
  <si>
    <t>Sè 30/09/2012</t>
  </si>
  <si>
    <t>Sè d­ ngµy 30/09/2012</t>
  </si>
  <si>
    <t xml:space="preserve"> Sè 30/09/2012</t>
  </si>
  <si>
    <t>Hµ Néi, ngµy 18 th¸ng 10 n¨m 2012.</t>
  </si>
  <si>
    <t xml:space="preserve">   4. Chi phÝ x©y dùng c¬ b¶n dë dang</t>
  </si>
  <si>
    <t>V.08</t>
  </si>
  <si>
    <t xml:space="preserve">  III.  BÊt ®éng s¶n ®Çu t­</t>
  </si>
  <si>
    <t xml:space="preserve">   1. Nguyªn gi¸</t>
  </si>
  <si>
    <t xml:space="preserve">   2. Gi¸ trÞ hao mßn Luü kÕ </t>
  </si>
  <si>
    <t xml:space="preserve">  IV. C¸c kho¶n ®Çu t­ tµi chÝnh dµi h¹n</t>
  </si>
  <si>
    <t xml:space="preserve">   1. §Çu  t­ vµo c«ng ty con</t>
  </si>
  <si>
    <t xml:space="preserve">   2.  §Çu t­ vµo c«ng ty liªn kÕt,liªn doanh</t>
  </si>
  <si>
    <t>V.09</t>
  </si>
  <si>
    <t xml:space="preserve">   3. §Çu t­ dµi h¹n kh¸c</t>
  </si>
  <si>
    <t>V.10</t>
  </si>
  <si>
    <t xml:space="preserve">   4. Dù phßng gi¶m gi¸ ®Çu t­ tµi chÝnh dµi h¹n </t>
  </si>
  <si>
    <t xml:space="preserve">   1. Chi phÝ tr¶ tr­íc dµi h¹n</t>
  </si>
  <si>
    <t>V.11</t>
  </si>
  <si>
    <t xml:space="preserve">   2. Tµi s¶n thuÕ thu nhËp ho·n l¹i</t>
  </si>
  <si>
    <t xml:space="preserve">   3. Tµi s¶n dµi h¹n kh¸c</t>
  </si>
  <si>
    <t>TæNG CéNG tµI S¶n</t>
  </si>
  <si>
    <t>Nguån vèn</t>
  </si>
  <si>
    <t>ThuyÕt minh</t>
  </si>
  <si>
    <t xml:space="preserve"> A. Nî ph¶i tr¶</t>
  </si>
  <si>
    <t>Quý III n¨m 2012</t>
  </si>
  <si>
    <t>Cho kú kÕ to¸n kÕt thóc ngµy 30/09/2012</t>
  </si>
  <si>
    <t>Ngµy 30 th¸ng 09 n¨m 2012</t>
  </si>
  <si>
    <t xml:space="preserve">          Hµ néi, ngµy 18 th¸ng 10 n¨m 2012.</t>
  </si>
  <si>
    <t>quý III n¨m 2012</t>
  </si>
  <si>
    <t>Hà Néi, ngày 18 th¸ng 10 n¨m 2012.</t>
  </si>
  <si>
    <t>Cho  kú kÕ to¸n kÕt thóc  ngµy 30/09/2012.</t>
  </si>
  <si>
    <t>Ngµy 18 th¸ng 10 n¨m 2012.</t>
  </si>
  <si>
    <t>KÕt thóc ngµy 30/09/2012</t>
  </si>
  <si>
    <t xml:space="preserve">  I. Nî ng¾n h¹n</t>
  </si>
  <si>
    <t>Doanh thu ho¹t ®éng kh¸c</t>
  </si>
  <si>
    <t xml:space="preserve">   1. Vay vµ nî ng¾n h¹n</t>
  </si>
  <si>
    <t>V.12</t>
  </si>
  <si>
    <t xml:space="preserve">   2. Ph¶i tr¶ ng­êi b¸n</t>
  </si>
  <si>
    <t xml:space="preserve">   3. Ng­êi mua tr¶ tiÒn tr­íc</t>
  </si>
  <si>
    <t xml:space="preserve">   4. ThuÕ vµ c¸c kho¶n ph¶i nép Nhµ n­íc</t>
  </si>
  <si>
    <t>V.13</t>
  </si>
  <si>
    <t xml:space="preserve">   5. Ph¶i tr¶ ng­êi lao ®éng</t>
  </si>
  <si>
    <t xml:space="preserve">   6. Chi phÝ ph¶i tr¶</t>
  </si>
  <si>
    <t>V.14</t>
  </si>
  <si>
    <t xml:space="preserve">   7. Ph¶i tr¶ néi bé</t>
  </si>
  <si>
    <t xml:space="preserve">   8. Ph¶i tr¶ theo tiÕn ®é hîp ®ång x©y dùng</t>
  </si>
  <si>
    <t xml:space="preserve">   9. C¸c kho¶n ph¶i tr¶, ph¶i nép ng¾n h¹n kh¸c</t>
  </si>
  <si>
    <t>V.15</t>
  </si>
  <si>
    <t xml:space="preserve">  10. Dù phßng ph¶i tr¶ ng¾n h¹n</t>
  </si>
  <si>
    <t xml:space="preserve">  II. Nî dµi h¹n</t>
  </si>
  <si>
    <t xml:space="preserve">   1. Ph¶i tr¶ dµi h¹n ng­êi b¸n</t>
  </si>
  <si>
    <t xml:space="preserve">   2. Ph¶i tr¶ dµi h¹n néi bé</t>
  </si>
  <si>
    <t xml:space="preserve">   3. Ph¶i tr¶ dµi h¹n kh¸c</t>
  </si>
  <si>
    <t xml:space="preserve">   4. Vay vµ nî dµi h¹n</t>
  </si>
  <si>
    <t>V.16</t>
  </si>
  <si>
    <t xml:space="preserve">   5. ThuÕ thu nhËp ho·n l¹i ph¶i tr¶</t>
  </si>
  <si>
    <t xml:space="preserve">   6. Dù phßng trî cÊp mÊt viÖc lµm</t>
  </si>
  <si>
    <t xml:space="preserve">   7. Dù phßng ph¶i tr¶ dµi h¹n</t>
  </si>
  <si>
    <t xml:space="preserve"> B. Vèn chñ së h÷u</t>
  </si>
  <si>
    <t xml:space="preserve">  I. Vèn chñ së h÷u</t>
  </si>
  <si>
    <t xml:space="preserve">   1. Vèn ®Çu t­ cña chñ së h÷u</t>
  </si>
  <si>
    <t xml:space="preserve">   2. ThÆng d­ vèn cæ phÇn</t>
  </si>
  <si>
    <t xml:space="preserve">   3. Vèn kh¸c cña chñ së h÷u</t>
  </si>
  <si>
    <t xml:space="preserve">   4. Cæ phiÕu quü </t>
  </si>
  <si>
    <t xml:space="preserve">   5. Chªnh lÖch ®¸nh gi¸ l¹i tµi s¶n</t>
  </si>
  <si>
    <t xml:space="preserve">   6. Chªnh lÖch tû gi¸ hèi ®o¸i</t>
  </si>
  <si>
    <t xml:space="preserve">   7. Quü ®Çu t­ ph¸t triÓn</t>
  </si>
  <si>
    <t xml:space="preserve">   8. Quü dù phßng tµi chÝnh</t>
  </si>
  <si>
    <t xml:space="preserve">   9. Quü kh¸c thuéc vèn chñ së h÷u</t>
  </si>
  <si>
    <t>Kú nµy tõ ngµy 01/02/2012 ®Õn ngµy 30/06/2012.</t>
  </si>
  <si>
    <t xml:space="preserve">   10. Lîi nhuËn sau thuÕ ch­a ph©n phèi</t>
  </si>
  <si>
    <t xml:space="preserve">   11. Nguån vèn ®Çu t­ XDCB</t>
  </si>
  <si>
    <t xml:space="preserve">  II. Nguån kinh phÝ vµ quü kh¸c</t>
  </si>
  <si>
    <t xml:space="preserve">   1. Nguån kinh phÝ </t>
  </si>
  <si>
    <t xml:space="preserve">   2.Nguån kinh phÝ ®· h×nh thµnh TSC§</t>
  </si>
  <si>
    <t>Tæng céng nguån vèn</t>
  </si>
  <si>
    <t xml:space="preserve">                                   KÕ to¸n tr­ëng</t>
  </si>
  <si>
    <t xml:space="preserve">                  Tæng Gi¸m ®èc</t>
  </si>
  <si>
    <t>Vay c¸n bé c«ng nh©n viªn</t>
  </si>
  <si>
    <t>C«ng ty Cæ phÇn S«ng §µ 12, gäi t¾t lµ " C«ng ty" ®­îc thµnh lËp trªn c¬ së cæ phÇn ho¸ doanh nghiÖp Nhµ n­íc - C«ng ty S«ng §µ 12, trùc thuéc Tæng C«ng ty S«ng §µ, theo quyÕt ®Þnh sè 2098/Q§-BXD ngµy 30/12/2004 cña Bé Tr­ëng Bé X©y dùng vÒ viÖc chuyÓn ®æi doanh nghiÖp Nhµ n­íc thµnh C«ng ty cæ phÇn. C«ng ty ho¹t ®éng theo giÊy chøng nhËn ®¨ng ký kinh doanh m· sè doanh nghiÖp 0100105140 do Së KÕ ho¹ch vµ §Çu t­ Thµnh phè Hµ Néi cÊp lÇn ®Çu  ngµy 22/4/2005, thay ®æi lÇn thø 10 ngµy 03/05/2012. Theo ®ã:</t>
  </si>
  <si>
    <t>Ng©n hµng ngo¹i th­¬ng Hµ Néi</t>
  </si>
  <si>
    <t>22.</t>
  </si>
  <si>
    <t>KÕ to¸n tr­ëng</t>
  </si>
  <si>
    <t>Tæng Gi¸m ®èc</t>
  </si>
  <si>
    <t>C«ng ty cæ phÇn s«ng ®µ 12</t>
  </si>
  <si>
    <t>§Þa chØ: L« 1- Khu G - NguyÔn Tu©n - Thanh Xu©n - HN</t>
  </si>
  <si>
    <t>§iÖn tho¹i:  0435575681- Fax  0435573682</t>
  </si>
  <si>
    <t>LÜnh vùc ho¹t ®éng cña C«ng ty:</t>
  </si>
  <si>
    <t>C«ng ty cæ phÇn S«ng §µ 12</t>
  </si>
  <si>
    <t>Qu¶n lý, kinh doanh nhµ, ®iÖn, n­íc, n­íc s¶n xuÊt vµ sinh ho¹t</t>
  </si>
  <si>
    <t>S¶n xuÊt vµ kinh doanh thÐp, xi m¨ng, chÊt phô gia bª t«ng, chÕ biÕn than vµ KD than má, x¨ng dÇu..</t>
  </si>
  <si>
    <t>L¾p ®Æt vËn hµnh vµ kinh doanh khÝ nÐn, m¹ng th«ng tin liªn l¹c</t>
  </si>
  <si>
    <t>S¶n xuÊt vá bao xi m¨ng, phô tïng, phô kiÖn kim lo¹i dïng cho x©y dùng, cét ®iÖn ly t©m</t>
  </si>
  <si>
    <t>XuÊt nhËp khÈu nguyªn vËt liÖu x©y dùng, thiÕt bÞ xe m¸y, ph­¬ng tiÖn vËn t¶i</t>
  </si>
  <si>
    <t>Tổng lợi nhuận kế toán trước thuế  ( 50 = 30 + 40)</t>
  </si>
  <si>
    <t>C«ng ty TNHH th­¬ng m¹i dÞch vô Tù Long</t>
  </si>
  <si>
    <t>XÝ nghiÖp S«ng §µ 12-5, ®Þa chØ: Sè nhµ B1-6, Khu ®« thÞ H¹ §×nh, Thanh Xu©n , Hµ Néi (*)</t>
  </si>
  <si>
    <t>(*) Ngµy 28/5/2012 Héi ®ång qu¶n trÞ C«ng ty ra quyÕt ®Þnh sè 23 Q§/H§QT  vÒ viÖc gi¶i thÓ</t>
  </si>
  <si>
    <t>XÝ nghiÖp S«ng §µ 12-5; s¸p nhËp vÒ C«ng ty tõ ngµy 01/6/2012.</t>
  </si>
  <si>
    <t xml:space="preserve"> - T¹i ngµy 30/06/2012</t>
  </si>
  <si>
    <t>VËn chuyÓn hµng ho¸, gia c«ng chÕ biÕn gç d©n dông vµ x©y dùng, khai th¸c nguyªn liÖu phi quÆng</t>
  </si>
  <si>
    <t>Söa ch÷a ®¹i tu c¸c ph­¬ng tiÖn vËn t¶i, m¸y x©y dùng, gia c«ng c¬ khÝ</t>
  </si>
  <si>
    <t>§Çu t­, x©y dùng, qu¶n lý vËn hµnh khai th¸c vµ kinh doanh nhµ m¸y ®iÖn</t>
  </si>
  <si>
    <t>Söa ch÷a ®ãng míi ph­¬ng tiÖn vËn t¶i thuû</t>
  </si>
  <si>
    <t>Th¸o dì thiÕt bÞ, cÊu kiÖn s¾t thÐp, ph­¬ng tiÖn vËn t¶i thuû bé</t>
  </si>
  <si>
    <t>DÞch vô xÕp dì hµng ho¸, m¸y mãc, thiÕt bÞ th«ng th­êng, chuyªn dïng, hµng container…</t>
  </si>
  <si>
    <t>XÝ nghiÖp S«ng §µ 12-2, ®Þa chØ: Tæ 11, ph­êng H÷u NghÞ, Thµnh phè Hoµ B×nh, TØnh hoµ B×nh</t>
  </si>
  <si>
    <t>C«ng ty chøng kho¸n An Pha</t>
  </si>
  <si>
    <t>25.</t>
  </si>
  <si>
    <t>XÝ nghiÖp S«ng §µ 12-4, ®Þa chØ: Sè 55 Së dÇu, QuËn Hång Bµng, TP H¶i Phßng</t>
  </si>
  <si>
    <t>Kinh doanh bÊt ®éng s¶n ( Trõ m«i giíi, ®Þnh gi¸ vµ sµn giao dÞch).</t>
  </si>
  <si>
    <t>Thuª vµ cho thuª thiÕt bÞ xe m¸y, cÇn trôc, ph­¬ng tiÖn vËn t¶i thuû</t>
  </si>
  <si>
    <t xml:space="preserve">ThuÕ thu nhËp doanh nghiÖp: C«ng ty thùc hiÖn quyÕt to¸n thuÕ thu nhËp doanh nghiÖp theo quy ®Þnh. ThuÕ suÊt thuÕ thu nhËp doanh nghiÖp lµ 25% theo quy ®Þnh cña LuËt ThuÕ thu nhËp doanh nghiÖp. </t>
  </si>
  <si>
    <t xml:space="preserve"> - TiÒn ®ang chuyÓn</t>
  </si>
  <si>
    <t>Sè l­îng</t>
  </si>
  <si>
    <t>Gi¸ trÞ</t>
  </si>
  <si>
    <t>C«ng ty CP Xi m¨ng S«ng §µ</t>
  </si>
  <si>
    <t>C«ng ty CP x©y l¾p vµ ®Çu t­ S«ng §µ</t>
  </si>
  <si>
    <t>C«ng ty CP ®Çu t­ tæng hîp Hµ Néi</t>
  </si>
  <si>
    <t>C«ng ty CP S«ng §µ Cao C­êng</t>
  </si>
  <si>
    <t>C«ng ty CP c«ng nghiÖp th­¬ng m¹i S«ng §µ:</t>
  </si>
  <si>
    <t xml:space="preserve">C«ng ty CP thÐp ViÖt ý </t>
  </si>
  <si>
    <t>XÝ nghiÖp 12.2</t>
  </si>
  <si>
    <t>XÝ nghiÖp 12.4</t>
  </si>
  <si>
    <t>XÝ nghiÖp 12.5</t>
  </si>
  <si>
    <t>XÝ nghiÖp 12.11</t>
  </si>
  <si>
    <t>Cho kú kÕ to¸n</t>
  </si>
  <si>
    <t>Cæ phiÕu ng©n quü</t>
  </si>
  <si>
    <t>Lîi nhuËn sau thuÕ ch­a ph©n phèi</t>
  </si>
  <si>
    <t>T¨ng kh¸c</t>
  </si>
  <si>
    <t>Gi¶m kh¸c</t>
  </si>
  <si>
    <t>T¨ng vèn trong n¨m nay</t>
  </si>
  <si>
    <t>L·i trong n¨m nay</t>
  </si>
  <si>
    <t>Gi¶m vèn trong n¨m nay</t>
  </si>
  <si>
    <t>QuyÒn sö 
dông ®Êt</t>
  </si>
  <si>
    <t>PhÇn mÒm 
m¸y vi tÝnh</t>
  </si>
  <si>
    <t>Sè d­ ngµy 31/12/2009</t>
  </si>
  <si>
    <t>Gi¸ trÞ hao mßn luú kÕ</t>
  </si>
  <si>
    <t>KhÊu hao trong n¨m</t>
  </si>
  <si>
    <t>KhÊu hao trong kú</t>
  </si>
  <si>
    <t>Gi¶m trong kú</t>
  </si>
  <si>
    <t>T¨ng trong kú</t>
  </si>
  <si>
    <t>ThuyÕt minh B¸o c¸o tµi chÝnh</t>
  </si>
  <si>
    <t>I.</t>
  </si>
  <si>
    <t>§Æc ®iÓm ho¹t ®éng cña doanh nghiÖp</t>
  </si>
  <si>
    <t>1.</t>
  </si>
  <si>
    <t>H×nh thøc së h÷u vèn:</t>
  </si>
  <si>
    <t>Vèn ®iÒu lÖ cña C«ng ty lµ:    50.000.000.000 ®ång</t>
  </si>
  <si>
    <t>(B»ng ch÷:  N¨m m­¬i tû ®ång ch½n).</t>
  </si>
  <si>
    <t>Céng</t>
  </si>
  <si>
    <t>2.</t>
  </si>
  <si>
    <t>3.</t>
  </si>
  <si>
    <t>-</t>
  </si>
  <si>
    <t xml:space="preserve"> - T¹i ngµy 01/01/2012</t>
  </si>
  <si>
    <t>X©y l¾p c¸c c«ng tr×nh x©y dùng c«ng nghiÖp, d©n dông vµ x©y dùng kh¸c;</t>
  </si>
  <si>
    <t>II.</t>
  </si>
  <si>
    <t xml:space="preserve"> Niªn ®é kÕ to¸n: B¾t ®Çu tõ ngµy 01/01 vµ kÕt thóc vµo ngµy 31/12 n¨m D­¬ng lÞch.</t>
  </si>
  <si>
    <t xml:space="preserve"> §¬n vÞ tiÒn tÖ sö dông trong ghi sæ kÕ to¸n: §ång ViÖt Nam (VND).</t>
  </si>
  <si>
    <t>III.</t>
  </si>
  <si>
    <t>ChuÈn mùc kÕ to¸n vµ chÕ ®é kÕ to¸n ¸p dông</t>
  </si>
  <si>
    <t>ChÕ ®é kÕ to¸n ¸p dông: C«ng ty ¸p dông ChÕ ®é kÕ to¸n ViÖt Nam ban hµnh kÌm theo QuyÕt ®Þnh sè 15/2006 Q§-BTC ngµy 20/03/2006 cña Bé Tµi chÝnh vµ Th«ng t­ 244/2009/TT- BTC ngµy 31/12/2009 h­íng dÉn söa ®æi, bæ sung chÕ ®é kÕ to¸n Doanh nghiÖp.</t>
  </si>
  <si>
    <t>Tuyªn bè tu©n thñ chuÈn mùc kÕ to¸n vµ chÕ ®é kÕ to¸n:</t>
  </si>
  <si>
    <t>H×nh thøc kÕ to¸n ¸p dông: 
C«ng ty ¸p dông h×nh thøc sæ kÕ to¸n trªn phÇn mÒm m¸y vi tÝnh.</t>
  </si>
  <si>
    <t>IV.</t>
  </si>
  <si>
    <t>C¸c chÝnh s¸ch kÕ to¸n ¸p dông</t>
  </si>
  <si>
    <t>Nguyªn t¾c ghi nhËn c¸c kho¶n tiÒn vµ c¸c kho¶n t­¬ng ®­¬ng tiÒn</t>
  </si>
  <si>
    <t>1.1.</t>
  </si>
  <si>
    <t>Nguyªn t¾c x¸c ®Þnh c¸c kho¶n t­¬ng ®­¬ng tiÒn:</t>
  </si>
  <si>
    <t>TiÒn vµ c¸c kho¶n t­¬ng ®­¬ng tiÒn bao gåm: c¸c kho¶n tiÒn mÆt t¹i quü, c¸c kho¶n ®Çu t­ ng¾n h¹n, hoÆc c¸c kho¶n ®Çu t­ cã tÝnh thanh kho¶n cao. C¸c kho¶n thanh kho¶n cao lµ c¸c kho¶n cã kh¶ n¨ng chuyÓn ®æi thµnh c¸c kho¶n tiÒn x¸c ®Þnh vµ Ýt rñi ro liªn quan ®Õn viÖc biÕn ®éng gi¸ trÞ cña c¸c kho¶n nµy.</t>
  </si>
  <si>
    <t>1.2.</t>
  </si>
  <si>
    <t>Nguyªn t¾c vµ ph­¬ng ph¸p chuyÓn ®æi c¸c ®ång tiÒn kh¸c ra ®ång tiÒn sö dông trong kÕ to¸n:</t>
  </si>
  <si>
    <t>+</t>
  </si>
  <si>
    <t>Kú kÕ to¸n, ®¬n vÞ tiÒn tÖ sö dông trong kÕ to¸n</t>
  </si>
  <si>
    <t>C«ng ty Cæ PhÇn s«ng ®µ 12</t>
  </si>
  <si>
    <t xml:space="preserve"> -------------@-----------</t>
  </si>
  <si>
    <t xml:space="preserve">B¸o c¸o tµi chÝnh </t>
  </si>
  <si>
    <t>( Ban hµnh theo Q§ 15/2006/Q§-BTC ngµy 20/3/2006)</t>
  </si>
  <si>
    <t>B¸o c¸o kÕt qu¶ ho¹t ®éng kinh doanh</t>
  </si>
  <si>
    <t>B¸o c¸o l­u chuyÓn tiÒn tÖ</t>
  </si>
  <si>
    <t>B¶n thuyÕt minh b¸o c¸o tµi chÝnh</t>
  </si>
  <si>
    <t>MÉu B01a - DN</t>
  </si>
  <si>
    <t>MÉu B02a - DN</t>
  </si>
  <si>
    <t>MÉu B03a - DN</t>
  </si>
  <si>
    <t>MÉu B09a - DN</t>
  </si>
  <si>
    <t>1.  Sè ®Çu quý</t>
  </si>
  <si>
    <t>2.  Sè cuèi quý</t>
  </si>
  <si>
    <t>C¸c sù kiÖn hoÆc giao dÞch träng yÕu trong kú kÕ to¸n gi÷a niªn ®é (§VT: VND)</t>
  </si>
  <si>
    <t>Trong ®ã: DA nhµ m¸y g¹ch nhÑ t¹i H¶i D­¬ng:</t>
  </si>
  <si>
    <t>TÊt c¶ c¸c nghiÖp vô kinh tÕ ph¸t sinh b»ng ngo¹i tÖ ®Òu ®­îc qui ®æi sang §ång ViÖt Nam theo tû gi¸ thùc tÕ. Chªnh lÖch tû gi¸ cña c¸c nghiÖp vô ph¸t sinh trong kú ®­îc ph¶n ¸nh vµo B¸o c¸o kÕt qu¶ ho¹t ®éng kinh doanh.</t>
  </si>
  <si>
    <t>Tµi s¶n lµ tiÒn vµ c«ng nî cã gèc ngo¹i tÖ cuèi kú ®­îc chuyÓn ®æi sang §ång ViÖt Nam theo tû gi¸ b×nh qu©n liªn ng©n hµng do Ng©n hµng Nhµ n­íc ViÖt Nam c«ng bè t¹i ngµy lËp B¸o c¸o tµi chÝnh.</t>
  </si>
  <si>
    <t>Nguyªn t¾c ghi nhËn hµng tån kho</t>
  </si>
  <si>
    <t>2.1.</t>
  </si>
  <si>
    <t>Sè d­ ngµy 1/1/2012</t>
  </si>
  <si>
    <t>C¸c kho¶n ®Çu t­ dµi h¹n:</t>
  </si>
  <si>
    <t>9.1</t>
  </si>
  <si>
    <t>9.2</t>
  </si>
  <si>
    <t>16. B¶ng ®èi chiÕu biÕn ®éng nguån vèn chñ së h÷u</t>
  </si>
  <si>
    <t>17.</t>
  </si>
  <si>
    <t>Nguyªn t¾c ®¸nh gi¸ hµng tån kho vµ ph­¬ng ph¸p x¸c ®Þnh gi¸ trÞ hµng tån kho cuèi kú:</t>
  </si>
  <si>
    <t>*</t>
  </si>
  <si>
    <t>Hµng tån kho ®­îc x¸c ®Þnh trªn c¬ së gi¸ gèc. Gi¸ gèc hµng tån kho bao gåm: Chi phÝ mua, chi phÝ chÕ biÕn vµ c¸c chi phÝ liªn quan trùc tiÕp kh¸c ph¸t sinh ®Ó cã ®­îc hµng tån kho ë ®Þa ®iÓm vµ tr¹ng th¸i hiÖn t¹i.</t>
  </si>
  <si>
    <t>Nh÷ng chi phÝ kh«ng ®­îc tÝnh vµ gi¸ gèc hµng tån kho:</t>
  </si>
  <si>
    <t xml:space="preserve"> -</t>
  </si>
  <si>
    <t>C¸c kho¶n chiÕt khÊu th­¬ng m¹i vµ gi¶m gi¸ hµng mua do hµng mua kh«ng ®óng quy c¸ch, phÈm chÊt.</t>
  </si>
  <si>
    <t>C«ng ty cã trô së t¹i: L« 1 - khu G- NguyÔn Tu©n - Nh©n ChÝnh -Thanh Xu©n - Hµ Néi</t>
  </si>
  <si>
    <t>Chi phÝ nguyªn vËt liÖu, chi phÝ nh©n c«ng vµ c¸c chi phÝ s¶n xuÊt, kinh doanh kh¸c ph¸t sinh trªn møc b×nh th­êng.</t>
  </si>
  <si>
    <t>Chi phÝ b¶o qu¶n hµng tån kho trõ c¸c chi phÝ b¶o qu¶n hµng tån kho cÇn thiÕt cho qu¸ tr×nh s¶n xuÊt tiÕp theo vµ chi phÝ b¶o qu¶n hµng tån kho ph¸t sinh trong qu¸ tr×nh mua hµng.</t>
  </si>
  <si>
    <t>Chi phÝ b¸n hµng.</t>
  </si>
  <si>
    <t>Chi phÝ qu¶n lý doanh nghiÖp.</t>
  </si>
  <si>
    <t>2.2.</t>
  </si>
  <si>
    <r>
      <t>Ph­¬ng ph¸p x¸c ®Þnh gi¸ trÞ hµng tån kho cuèi kú:</t>
    </r>
    <r>
      <rPr>
        <sz val="11.5"/>
        <rFont val=".VnTime"/>
        <family val="2"/>
      </rPr>
      <t xml:space="preserve"> Gi¸ trÞ hµng tån kho cuèi kú = Gi¸ trÞ hµng tån ®Çu kú + Gi¸ trÞ hµng nhËp trong kú - Gi¸ trÞ hµng xuÊt trong kú. (Ph­¬ng ph¸p tÝnh gi¸ hµng xuÊt kho theo ph­¬ng ph¸p B×nh qu©n gia quyÒn).</t>
    </r>
  </si>
  <si>
    <t>2.3.</t>
  </si>
  <si>
    <r>
      <t>Ph­¬ng ph¸p h¹ch to¸n tæng hîp hµng tån kho:</t>
    </r>
    <r>
      <rPr>
        <sz val="11.5"/>
        <rFont val=".VnTime"/>
        <family val="2"/>
      </rPr>
      <t xml:space="preserve"> theo ph­¬ng ph¸p Kª khai th­êng xuyªn.</t>
    </r>
  </si>
  <si>
    <t>2.4.</t>
  </si>
  <si>
    <t xml:space="preserve">LËp dù phßng gi¶m gi¸ hµng tån kho: </t>
  </si>
  <si>
    <t>Trong n¨m, C«ng ty kh«ng cã hµng tån kho nµo ph¶i trÝch lËp dù phßng gi¶m gi¸.</t>
  </si>
  <si>
    <t xml:space="preserve">Nguyªn t¾c ghi nhËn vµ khÊu hao TSC§ </t>
  </si>
  <si>
    <t>3.1</t>
  </si>
  <si>
    <t>Nguyªn t¾c ghi nhËn TSC§ h÷u h×nh, v« h×nh vµ thuª tµi chÝnh</t>
  </si>
  <si>
    <t xml:space="preserve">Tµi s¶n cè ®Þnh cña C«ng ty ®­îc h¹ch to¸n theo 03 chØ tiªu: nguyªn gi¸, hao mßn luü kÕ vµ gi¸ trÞ cßn l¹i. </t>
  </si>
  <si>
    <t xml:space="preserve">Nguyªn gi¸ cña tµi s¶n cè ®Þnh ®­îc x¸c ®Þnh lµ toµn bé chi phÝ mµ ®¬n vÞ ®· bá ra ®Ó cã ®­îc tµi s¶n ®ã tÝnh ®Õn thêi ®iÓm ®­a tµi s¶n vµo vÞ trÝ s½n sµng sö dông. </t>
  </si>
  <si>
    <t>3.2</t>
  </si>
  <si>
    <t>Ph­¬ng ph¸p khÊu hao TSC§</t>
  </si>
  <si>
    <t>Tµi s¶n cè ®Þnh ®­îc khÊu hao c¨n cø theo thêi gian sö dông ­íc tÝnh vµ gi¸ trÞ ph¶i khÊu hao theo ph­¬ng ph¸p ®­êng th¼ng. Thêi gian khÊu hao ®­îc tÝnh theo thêi gian khÊu hao quy ®Þnh t¹i Th«ng t­ sè 203/2009/TT-BTC ngµy 20 th¸ng 10 n¨m 2009 cña Bé Tµi chÝnh h­íng dÉn chÕ ®é qu¶n lý, sö dông vµ trÝch khÊu hao Tµi s¶n cè ®Þnh. Thêi gian khÊu hao cô thÓ nh­ sau:</t>
  </si>
  <si>
    <t>Lo¹i tµi s¶n</t>
  </si>
  <si>
    <t>Thêi gian KH</t>
  </si>
  <si>
    <t xml:space="preserve">               Nhµ cöa, vËt kiÕn tróc</t>
  </si>
  <si>
    <t xml:space="preserve">               M¸y mãc thiÕt bÞ</t>
  </si>
  <si>
    <t>5 - 12 n¨m</t>
  </si>
  <si>
    <t xml:space="preserve">               Ph­¬ng tiÖn vËn t¶i</t>
  </si>
  <si>
    <t>6 - 10 n¨m</t>
  </si>
  <si>
    <t xml:space="preserve">               ThiÕt bÞ qu¶n lý</t>
  </si>
  <si>
    <t>3 - 8 n¨m</t>
  </si>
  <si>
    <t xml:space="preserve">               Tµi s¶n cè ®Þnh kh¸c</t>
  </si>
  <si>
    <t>4 - 6 n¨m</t>
  </si>
  <si>
    <t xml:space="preserve">               Tµi s¶n cè ®Þnh v« h×nh</t>
  </si>
  <si>
    <t>20 n¨m</t>
  </si>
  <si>
    <t>4.</t>
  </si>
  <si>
    <t>Nguyªn t¾c ghi nhËn vµ khÊu hao BÊt ®éng s¶n ®Çu t­</t>
  </si>
  <si>
    <t>C«ng ty kh«ng cã BÊt ®éng s¶n ®Çu t­.</t>
  </si>
  <si>
    <t>Nguyªn t¾c ghi nhËn c¸c kho¶n ®Çu t­ tµi chÝnh</t>
  </si>
  <si>
    <t>4.1</t>
  </si>
  <si>
    <r>
      <t>C¸c kho¶n ®Çu t­ tµi chÝnh ng¾n h¹n</t>
    </r>
    <r>
      <rPr>
        <sz val="11.5"/>
        <rFont val=".VnTime"/>
        <family val="2"/>
      </rPr>
      <t xml:space="preserve"> cña C«ng ty bao gåm c¸c kho¶n cho vay cã thêi h¹n thu håi d­íi 01 n¨m ®­îc ghi nhËn theo gi¸ gèc b¾t ®Çu tõ ngµy cho vay.</t>
    </r>
  </si>
  <si>
    <t>4.2</t>
  </si>
  <si>
    <r>
      <t>C¸c kho¶n ®Çu t­ tµi chÝnh dµi h¹n</t>
    </r>
    <r>
      <rPr>
        <sz val="11.5"/>
        <rFont val=".VnTime"/>
        <family val="2"/>
      </rPr>
      <t xml:space="preserve"> cña C«ng ty bao gåm ®Çu t­ vµo C«ng ty con, ®Çu t­ vµo C«ng ty liªn kÕt ®­îc ghi nhËn theo gi¸ gèc, b¾t ®Çu tõ ngµy gãp vèn ®Çu t­.</t>
    </r>
  </si>
  <si>
    <t>5.3</t>
  </si>
  <si>
    <r>
      <t>Ph­¬ng ph¸p lËp dù phßng gi¶m gi¸ ®Çu t­ ng¾n h¹n, dµi h¹n:</t>
    </r>
    <r>
      <rPr>
        <sz val="11.5"/>
        <rFont val=".VnTime"/>
        <family val="2"/>
      </rPr>
      <t xml:space="preserve"> </t>
    </r>
  </si>
  <si>
    <t>N¨m 2009 C«ng ty kh«ng cã kho¶n ®Çu t­ ng¾n h¹n, dµi h¹n nµo ph¶i trÝch lËp dù phßng gi¶m gi¸ ®Çu t­ do kh«ng ®ñ c¨n cø x¸c ®Þnh gi¸ tham chiÕu theo quy ®Þnh.</t>
  </si>
  <si>
    <t>6.</t>
  </si>
  <si>
    <t>Nguyªn t¾c ghi nhËn vµ vèn ho¸ c¸c kho¶n chi phÝ ®i vay</t>
  </si>
  <si>
    <t>ChÝnh s¸ch kÕ to¸n ¸p dông cho chi chÝ ®i vay C«ng ty thùc hiÖn theo ChuÈn mùc KÕ to¸n sè 16 vÒ Chi phÝ ®i vay, cô thÓ:</t>
  </si>
  <si>
    <t xml:space="preserve">Chi phÝ ®i vay liªn quan trùc tiÕp ®Õn viÖc ®Çu t­ x©y dùng hoÆc s¶n xuÊt tµi s¶n dë dang ®­îc tÝnh vµo gi¸ trÞ cña tµi s¶n ®ã (®­îc vèn ho¸), bao gåm c¸c kho¶n l·i tiÒn vay, ph©n bæ c¸c kho¶n chiÕt khÊu hoÆc phô tréi khi ph¸t hµnh tr¸i phiÕu, c¸c kho¶n chi phÝ phô ph¸t sinh liªn quan tíi qu¸ tr×nh lµm thñ tôc vay. </t>
  </si>
  <si>
    <t>ViÖc vèn ho¸ chi phÝ ®i vay sÏ ®­îc t¹m ngõng l¹i trong c¸c giai ®o¹n mµ qu¸ tr×nh ®Çu t­ x©y dùng hoÆc s¶n xuÊt tµi s¶n dë dang bÞ gi¸n ®o¹n, trõ khi sù gi¸n ®o¹n ®ã lµ cÇn thiÕt.</t>
  </si>
  <si>
    <t>ViÖc vèn ho¸ chi phÝ ®i vay sÏ chÊm døt khi c¸c ho¹t ®éng chñ yÕu cÇn thiÕt cho viÖc chuÈn bÞ ®­a tµi s¶n dë dang vµo sö dông hoÆc b¸n ®· hoµn thµnh. Chi phÝ ®i vay ph¸t sinh sau ®ã sÏ ®­îc ghi nhËn lµ chi phÝ s¶n xuÊt, kinh doanh trong kú khi ph¸t sinh.</t>
  </si>
  <si>
    <t>C¸c kho¶n thu nhËp ph¸t sinh do ®Çu t­ t¹m thêi c¸c kho¶n vay riªng biÖt trong khi chê sö dông vµo môc ®Ých cã ®­îc tµi s¶n dë dang th× ph¶i ghi gi¶m trõ (-) vµo chi phÝ ®i vay ph¸t sinh khi vèn ho¸.</t>
  </si>
  <si>
    <t>Chi phÝ ®i vay ®­îc vèn ho¸ trong kú kh«ng ®­îc v­ît qu¸ tæng sè chi phÝ ®i vay ph¸t sinh trong kú. C¸c kho¶n l·i tiÒn vay vµ kho¶n ph©n bæ chiÕt khÊu hoÆc phô tréi ®­îc vèn ho¸ trong tõng kú kh«ng ®­îc v­ît qu¸ sè l·i vay thùc tÕ ph¸t sinh vµ sè ph©n bæ chiÕt khÊu hoÆc phô tréi trong kú ®ã.</t>
  </si>
  <si>
    <t>Nguyªn t¾c ghi nhËn vµ vèn ho¸ c¸c kho¶n chi phÝ kh¸c</t>
  </si>
  <si>
    <t xml:space="preserve">C¸c chi phÝ tr¶ tr­íc chØ liªn quan ®Õn chi phÝ s¶n xuÊt kinh doanh n¨m tµi chÝnh hiÖn t¹i ®­îc ghi nhËn lµ chi phÝ tr¶ tr­íc ng¾n h¹n. </t>
  </si>
  <si>
    <t>C¸c chi phÝ sau ®©y ®· ph¸t sinh trong n¨m tµi chÝnh nh­ng ®­îc h¹ch to¸n vµo chi phÝ tr¶ tr­íc dµi h¹n ®Ó ph©n bæ dÇn vµo kÕt qu¶ ho¹t ®éng kinh doanh:</t>
  </si>
  <si>
    <t>C«ng cô dông cô xuÊt dïng cã gi¸ trÞ lín;</t>
  </si>
  <si>
    <t>Chi phÝ söa ch÷a lín tµi s¶n cè ®Þnh ph¸t sinh mét lÇn qu¸ lín.</t>
  </si>
  <si>
    <t xml:space="preserve">Ghi nhËn chi phÝ ph¶i tr¶, trÝch tr­íc chi phÝ söa ch÷a lín, trÝch qòy dù phßng trî cÊp mÊt viÖc lµm: </t>
  </si>
  <si>
    <t>6.1</t>
  </si>
  <si>
    <t>C¸c kho¶n chi phÝ thùc tÕ ch­a ph¸t sinh nh­ng ®­îc trÝch tr­íc vµo chi phÝ s¶n xuÊt, kinh doanh trong kú ®Ó ®¶m b¶o khi chi phÝ ph¸t sinh thùc tÕ kh«ng g©y ®ét biÕn cho chi phÝ s¶n xuÊt kinh doanh trªn c¬ së ®¶m b¶o nguyªn t¾c phï hîp gi÷a doanh thu vµ chi phÝ. Khi c¸c chi phÝ ®ã ph¸t sinh, nÕu cã chªnh lÖch víi sè ®· trÝch, kÕ to¸n tiÕn hµnh ghi bæ sung hoÆc ghi gi¶m chi phÝ t­¬ng øng víi phÇn chªnh lÖch.</t>
  </si>
  <si>
    <t>6.2</t>
  </si>
  <si>
    <t xml:space="preserve">§èi víi nh÷ng TSC§ ®Æc thï, viÖc söa ch÷a cã tÝnh chu kú th× chi phÝ söa ch÷a lín nh÷ng tµi s¶n nµy ®­îc trÝch trªn cë së dù to¸n hoÆc theo kÕ ho¹ch ®· th«ng b¸o víi c¬ quan thuÕ trùc tiÕp qu¶n lý vµ ®­îc h¹ch to¸n vµo chi phÝ s¶n xuÊt kinh doanh. </t>
  </si>
  <si>
    <t>Quü dù phßng trî cÊp mÊt viÖc lµm: ®­îc trÝch theo tû lÖ 3% trªn quü tiÒn l­¬ng lµm c¬ së ®ãng b¶o hiÓm x· héi theo h­íng dÉn t¹i Th«ng t­ sè 82/2003/TT-BTC ngµy 14/08/2003 cña Bé Tµi chÝnh vµ ®­îc h¹ch to¸n vµo chi phÝ qu¶n lý doanh nghiÖp trong kú.</t>
  </si>
  <si>
    <t>7.</t>
  </si>
  <si>
    <t>Nguån vèn chñ së h÷u:</t>
  </si>
  <si>
    <t>Nguyªn t¾c trÝch lËp c¸c quü tõ lîi nhuËn sau thuÕ: ViÖc trÝch lËp c¸c quü tõ lîi nhuËn sau thuÕ ®­îc thùc hiÖn theo ®iÒu lÖ cña C«ng ty vµ NghÞ quyÕt §¹i héi ®ång Cæ ®«ng cña C«ng ty.</t>
  </si>
  <si>
    <t>8.</t>
  </si>
  <si>
    <t>Nguyªn t¾c vµ ph­¬ng ph¸p ghi nhËn doanh thu</t>
  </si>
  <si>
    <t>8.1</t>
  </si>
  <si>
    <t>Doanh thu b¸n hµng, cung cÊp dÞch vô ®­îc ghi nhËn khi ®ång thêi tháa m·n c¸c ®iÒu kiÖn sau:</t>
  </si>
  <si>
    <t>PhÇn lín rñi ro vµ lîi Ých g¾n liÒn víi quyÒn së h÷u s¶n phÈm hoÆc hµng hãa ®· ®­îc chuyÓn giao cho ng­êi mua;</t>
  </si>
  <si>
    <t>C«ng ty kh«ng cßn n¾m gi÷ quyÒn qu¶n lý hµng hãa nh­ ng­êi së h÷u hµng hãa hoÆc quyÒn kiÓm so¸t hµng hãa;</t>
  </si>
  <si>
    <t>Doanh thu ®­îc x¸c ®Þnh t­¬ng ®èi ch¾c ch¾n;</t>
  </si>
  <si>
    <t>C«ng ty ®· thu ®­îc hoÆc sÏ thu ®­îc lîi Ých kinh tÕ tõ giao dÞch b¸n hµng;</t>
  </si>
  <si>
    <t>X¸c ®Þnh ®­îc chi phÝ liªn quan ®Õn giao dÞch b¸n hµng.</t>
  </si>
  <si>
    <t>8.2</t>
  </si>
  <si>
    <t>Doanh thu x©y l¾p ®­îc x¸c ®Þnh theo gi¸ trÞ khèi l­îng thùc hiÖn, ®­îc kh¸ch hµng x¸c nhËn b»ng nghiÖm thu, quyÕt to¸n, ®· ph¸t hµnh ho¸ ®¬n GTGT, phï hîp víi quy ®Þnh t¹i ChuÈn mùc kÕ to¸n sè 15 - " Hîp ®ång x©y dùng".</t>
  </si>
  <si>
    <t>8.3</t>
  </si>
  <si>
    <t>Doanh thu ho¹t ®éng tµi chÝnh: Doanh thu ph¸t sinh tõ tiÒn l·i, tiÒn tiÒn b¸n cæ phiÕu ®Çu t­, cæ tøc, lîi nhuËn ®­îc chia vµ c¸c kho¶n doanh thu ho¹t ®éng tµi chÝnh kh¸c ®­îc ghi nhËn khi tháa m·n ®ång thêi hai ®iÒu kiÖn sau:</t>
  </si>
  <si>
    <t>Cã kh¶ n¨ng thu ®­îc lîi Ých kinh tÕ tõ giao dÞch ®ã;</t>
  </si>
  <si>
    <t>Doanh thu ®­îc x¸c ®Þnh t­¬ng ®èi ch¾c ch¾n.</t>
  </si>
  <si>
    <t>9.</t>
  </si>
  <si>
    <t>Nguyªn t¾c vµ ph­¬ng ph¸p ghi nhËn chi phÝ tµi chÝnh</t>
  </si>
  <si>
    <t>Chi phÝ tµi chÝnh ®­îc ghi nhËn toµn bé trªn B¸o c¸o kÕt qu¶ ho¹t ®éng s¶n xuÊt kinh doanh lµ tæng chi phÝ tµi chÝnh kh«ng ®­îc vèn ho¸ ph¸t sinh vµ kh«ng bï trõ víi doanh thu ho¹t ®éng tµi chÝnh.</t>
  </si>
  <si>
    <t>10.</t>
  </si>
  <si>
    <t>Nguyªn t¾c vµ ph­¬ng ph¸p ghi nhËn chi phÝ thuÕ thu nhËp doanh nghiÖp hiÖn hµnh</t>
  </si>
  <si>
    <t>Chi phÝ thuÕ thu nhËp doanh nghiÖp hiÖn hµnh ®­îc x¸c ®Þnh trªn c¬ së tæng thu nhËp chÞu thuÕ vµ thuÕ suÊt thuÕ thu nhËp doanh nghiÖp trong n¨m hiÖn hµnh.</t>
  </si>
  <si>
    <t xml:space="preserve"> - </t>
  </si>
  <si>
    <t>Chi phÝ thuÕ thu nhËp doanh nghiÖp ho·n l¹i: C«ng ty kh«ng ph¸t sinh nghiÖp vô nµy.</t>
  </si>
  <si>
    <t>13.</t>
  </si>
  <si>
    <t>C¸c nghiÖp vô dù phßng rñi ro hèi ®o¸i</t>
  </si>
  <si>
    <t xml:space="preserve">  kÕt qu¶ ho¹t ®éng s¶n xuÊt kinh doanh gi÷a niªn ®é</t>
  </si>
  <si>
    <t>b¸o c¸o L­u chuyÓn tiÒn tÖ gi÷a niªn ®é</t>
  </si>
  <si>
    <t>ThuyÕt minh b¸o c¸o tµi chÝnh chän läc</t>
  </si>
  <si>
    <t>NguyÔn V¨n H¶i</t>
  </si>
  <si>
    <t>STT</t>
  </si>
  <si>
    <t>CHỈ TIÊU</t>
  </si>
  <si>
    <t>ThuyÕt</t>
  </si>
  <si>
    <t>Quý nµy</t>
  </si>
  <si>
    <t>chØ tiªu</t>
  </si>
  <si>
    <t>minh</t>
  </si>
  <si>
    <t/>
  </si>
  <si>
    <t>Doanh thu bán hàng và dịch vụ</t>
  </si>
  <si>
    <t>V.18</t>
  </si>
  <si>
    <t>Các khoản giảm trừ doanh thu</t>
  </si>
  <si>
    <t>V.19</t>
  </si>
  <si>
    <t>Doanh thu thuần về bán hàng và dịch vụ (10 = 01-02)</t>
  </si>
  <si>
    <t>V.20</t>
  </si>
  <si>
    <t>Giá vốn hàng bán</t>
  </si>
  <si>
    <t>V.21</t>
  </si>
  <si>
    <t>LN gộp về bán hàng và cung cấp dịch vụ (20 =10-11)</t>
  </si>
  <si>
    <t>Doanh thu hoạt động tài chính</t>
  </si>
  <si>
    <t>V.22</t>
  </si>
  <si>
    <t>Chi phí tài chính</t>
  </si>
  <si>
    <t>V.23</t>
  </si>
  <si>
    <t xml:space="preserve"> - Trong ®ã: Chi phÝ l·i vay</t>
  </si>
  <si>
    <t>Chi phí bán hàng</t>
  </si>
  <si>
    <t>Chi phí quản lý doanh nghiệp</t>
  </si>
  <si>
    <t>Lợi nhuận thuần từ hoạt động KD( 30=20+(21+22)-(24+25)</t>
  </si>
  <si>
    <t>Thu nhập khác</t>
  </si>
  <si>
    <t>Chi phí khác</t>
  </si>
  <si>
    <t>Lợi nhuận khác ( 40 = 31 -32)</t>
  </si>
  <si>
    <t>PhÇn l·i lç trong c«ng ty liªn kÕt, liªn doanh</t>
  </si>
  <si>
    <t>Chi phÝ thuÕ TNDN hiÖn hµnh</t>
  </si>
  <si>
    <t>Chi phÝ thuÕ TNDN ho·n l¹i</t>
  </si>
  <si>
    <t>Lợi nhuận sau thuế thu nhập doanh nghiệp ( 60=50 -51-52 )</t>
  </si>
  <si>
    <t>18.1</t>
  </si>
  <si>
    <t>Lîi nhuËn sau thuÕ cña cæ ®«ng thiÓu sè</t>
  </si>
  <si>
    <t>18.2</t>
  </si>
  <si>
    <t>Lîi nhuËn sau thuÕ cña cæ ®«ng c«ng ty mÑ</t>
  </si>
  <si>
    <t>Lãi cơ bản trên cổ phiếu (*)</t>
  </si>
  <si>
    <t>nµy ( N¨m nay)</t>
  </si>
  <si>
    <t>Lòy kÕ tõ ®Çu n¨m ®Õn cuèi quý nµy</t>
  </si>
  <si>
    <t>M·</t>
  </si>
  <si>
    <t>sè</t>
  </si>
  <si>
    <t xml:space="preserve">                          NguyÔn V¨n H¶i</t>
  </si>
  <si>
    <t>TÊt c¶ c¸c nghiÖp vô liªn quan ®Õn doanh thu, chi phÝ ®­îc h¹ch to¸n theo tû gi¸ thùc tÕ t¹i thêi ®iÓm ph¸t sinh nghiÖp vô. Chªnh lÖch tû gi¸ cña c¸c nghiÖp vô ph¸t sinh trong kú ®­îc h¹ch to¸n nh­ mét kho¶n l·i (lç) vÒ tû gi¸.</t>
  </si>
  <si>
    <t>Tµi s¶n lµ tiÒn vµ c«ng nî cã gèc b»ng ngo¹i tÖ cuèi kú ®­îc quy ®æi sang §ång ViÖt Nam theo tû gi¸ thùc tÕ do Ng©n hµng nhµ n­íc c«ng bè t¹i ngµy kÕt thóc niªn ®é kÕ to¸n. Chªnh lÖch tû gi¸ ®­îc h¹ch to¸n vµo tµi kho¶n chªnh lÖch tû gi¸ vµ ®­îc xö lý theo h­íng dÉn chi tiÕt t¹i Th«ng t­ sè 55/2002/TT-BTC ngµy 26/06/2002 vµ Th«ng t­ sè 105/2003/TT-BTC ngµy 4/11/2003 cña Bé Tµi chÝnh h­íng dÉn thùc hiÖn 06 ChuÈn mùc kÕ to¸n ViÖt Nam ®ît 2.</t>
  </si>
  <si>
    <t>11.</t>
  </si>
  <si>
    <t>C¸c nguyªn t¾c vµ ph­¬ng ph¸p kÕ to¸n kh¸c</t>
  </si>
  <si>
    <t>11.1</t>
  </si>
  <si>
    <t>Nguyªn t¾c ghi nhËn c¸c kho¶n ph¶i thu th­¬ng m¹i vµ ph¶i thu kh¸c:</t>
  </si>
  <si>
    <t>Nguyªn t¾c ghi nhËn: C¸c kho¶n ph¶i thu kh¸ch hµng, kho¶n tr¶ tr­íc cho ng­êi b¸n, ph¶i thu néi bé, vµ c¸c kho¶n ph¶i thu kh¸c t¹i thêi ®iÓm b¸o c¸o, nÕu:</t>
  </si>
  <si>
    <t>Cã thêi h¹n thu håi hoÆc thanh to¸n d­íi 1 n¨m (hoÆc trong mét chu kú s¶n xuÊt kinh doanh) ®­îc ph©n lo¹i lµ Tµi s¶n ng¾n h¹n.</t>
  </si>
  <si>
    <t>Cã thêi h¹n thu håi hoÆc thanh to¸n trªn 1 n¨m (hoÆc trªn mét chu kú s¶n xuÊt kinh doanh) ®­îc ph©n lo¹i lµ Tµi s¶n dµi h¹n;</t>
  </si>
  <si>
    <t>LËp dù phßng ph¶i thu khã ®ßi: Dù phßng nî ph¶i thu khã ®ßi thÓ hiÖn phÇn gi¸ trÞ dù kiÕn bÞ tæn thÊt cña c¸c kho¶n nî ph¶i thu cã kh¶ n¨ng kh«ng ®­îc kh¸ch hµng thanh to¸n ®èi víi c¸c kho¶n ph¶i thu t¹i thêi ®iÓm lËp B¸o c¸o tµi chÝnh n¨m. Kho¶n dù phßng nî ph¶i thu khã ®ßi cña C«ng ty ®­îc trÝch lËp theo h­íng dÉn t¹i th«ng t­ sè 228/2009/TT-BTC ngµy 7/12/2009 cña Bé Tµi chÝnh vÒ H­íng dÉn chÕ ®é trÝch lËp vµ sö dông c¸c kho¶n dù phßng gi¶m gi¸ hµng tån kho, tæn thÊt c¸c kho¶n ®Çu t­ tµi chÝnh, nî ph¶i thu khã ®ßi vµ b¶o hµnh s¶n phÈm, hµng ho¸, c«ng tr×nh x©y l¾p t¹i doanh nghiÖp.</t>
  </si>
  <si>
    <t>11.2</t>
  </si>
  <si>
    <t>Ghi nhËn c¸c kho¶n ph¶i tr¶ th­¬ng m¹i vµ ph¶i tr¶ kh¸c</t>
  </si>
  <si>
    <t>TËp ®oµn S«ng §µ</t>
  </si>
  <si>
    <t>C¸c kho¶n ph¶i tr¶ ng­êi b¸n, ph¶i tr¶ néi bé, ph¶i tr¶ kh¸c t¹i thêi ®iÓm b¸o c¸o, nÕu:</t>
  </si>
  <si>
    <t>Cã thêi h¹n thanh to¸n d­íi 1 n¨m hoÆc trong mét chu kú s¶n xuÊt kinh doanh ®­îc ph©n lo¹i lµ nî ng¾n h¹n.</t>
  </si>
  <si>
    <t>Cã thêi h¹n thanh to¸n trªn 1 n¨m hoÆc trªn mét chu kú s¶n xuÊt kinh doanh ®­îc ph©n lo¹i lµ nî dµi h¹n.</t>
  </si>
  <si>
    <t>Tµi s¶n thiÕu chê xö lý ®­îc ph©n lo¹i lµ nî ng¾n h¹n.</t>
  </si>
  <si>
    <t>ThuÕ thu nhËp ho·n l¹i ®­îc ph©n lo¹i lµ nî dµi h¹n.</t>
  </si>
  <si>
    <t>14.3</t>
  </si>
  <si>
    <t>C¸c nghÜa vô vÒ thuÕ:</t>
  </si>
  <si>
    <t xml:space="preserve">ThuÕ gi¸ trÞ gia t¨ng: C«ng ty thùc hiÖn kª khai vµ nép thuÕ gi¸ trÞ gia t¨ng t¹i Côc thuÕ TP Hµ Néi. C¸c ®¬n vÞ trùc thuéc kª khai thuÕ GTGT t¹i n¬i cã trô së theo ®¨ng ký thuÕ vµ n¬i ®ang thùc hiÖn c¸c Hîp ®ång x©y l¾p c«ng tr×nh. Hµng th¸ng cã lËp tê khai thuÕ ®Çu vµo vµ thuÕ ®Çu ra theo ®óng qui ®Þnh. Khi kÕt thóc n¨m tµi chÝnh ®¬n vÞ lËp c¸c B¸o c¸o thuÕ Gi¸ trÞ gia t¨ng theo qui ®Þnh hiÖn hµnh. </t>
  </si>
  <si>
    <t>Ch­</t>
  </si>
  <si>
    <t>Cc</t>
  </si>
  <si>
    <t>C¸c lo¹i thuÕ kh¸c thùc hiÖn theo qui ®Þnh hiÖn hµnh.</t>
  </si>
  <si>
    <t>V.</t>
  </si>
  <si>
    <t>TiÒn</t>
  </si>
  <si>
    <t xml:space="preserve">  - TiÒn mÆt</t>
  </si>
  <si>
    <t xml:space="preserve">  - TiÒn göi Ng©n hµng</t>
  </si>
  <si>
    <t>C¸c kho¶n ®Çu t­ tµi chÝnh ng¾n h¹n</t>
  </si>
  <si>
    <t>Chøng kho¸n ®Çu t­ ng¾n h¹n</t>
  </si>
  <si>
    <t>Ph¶i thu kh¸c</t>
  </si>
  <si>
    <t>Hµng tån kho</t>
  </si>
  <si>
    <t>Gi¸ gèc hµng tån kho</t>
  </si>
  <si>
    <t xml:space="preserve"> - Hµng mua ®ang ®i trªn ®­êng</t>
  </si>
  <si>
    <t xml:space="preserve"> - Nguyªn liÖu, vËt liÖu</t>
  </si>
  <si>
    <t xml:space="preserve"> - C«ng cô, dông cô</t>
  </si>
  <si>
    <t xml:space="preserve"> - Chi phÝ SX, KD dë dang</t>
  </si>
  <si>
    <t xml:space="preserve"> - Thµnh phÈm</t>
  </si>
  <si>
    <t xml:space="preserve"> - Hµng ho¸</t>
  </si>
  <si>
    <t>Kho¶n môc</t>
  </si>
  <si>
    <t>Nhµ cöa, vËt kiÕn tróc</t>
  </si>
  <si>
    <t>M¸y mãc thiÕt bÞ</t>
  </si>
  <si>
    <t>PTVT - truyÒn dÉn</t>
  </si>
  <si>
    <t>ThiÕt bÞ dông cô qu¶n lý</t>
  </si>
  <si>
    <t>V­ên c©y l©u n¨m</t>
  </si>
  <si>
    <t>TSC§ kh¸c</t>
  </si>
  <si>
    <t>Tæng céng</t>
  </si>
  <si>
    <t>Nguyªn gi¸ tµi s¶n cè ®Þnh</t>
  </si>
  <si>
    <t xml:space="preserve"> - Mua trong kú</t>
  </si>
  <si>
    <t xml:space="preserve"> -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</si>
  <si>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</si>
  <si>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</si>
  <si>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</si>
  <si>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</si>
  <si>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Sè d­ cuèi kú</t>
  </si>
  <si>
    <t>Gi¸ trÞ hao mßn luü kÕ</t>
  </si>
  <si>
    <t xml:space="preserve"> - KhÊu hao trong n¨m</t>
  </si>
  <si>
    <t>Gi¸ trÞ cßn l¹i cña TSC§</t>
  </si>
  <si>
    <t>Ghi chó:</t>
  </si>
  <si>
    <t>* Gi¸ trÞ cßn l¹i cuèi kú cña TSC§ HH ®· dïng thÕ chÊp, cÇm cè c¸c kho¶n vay: 34.951.870.053 ®ång</t>
  </si>
  <si>
    <t>* Nguyªn gi¸ TSC§ cuèi kú ®· khÊu hao hÕt nh­ng vÉn cßn sö dông: 1.860.235.018 ®ång</t>
  </si>
  <si>
    <t>* Nguyªn gi¸ TSC§ cuèi kú kh«ng cÇn dïng, chê thanh lý: 0 ®ång</t>
  </si>
  <si>
    <t>9. T¨ng, gi¶m tµi s¶n cè ®Þnh thuª tµi chÝnh</t>
  </si>
  <si>
    <t>Sè d­ ®Çu n¨m</t>
  </si>
  <si>
    <t xml:space="preserve"> - Thuª tµi chÝnh trong n¨m</t>
  </si>
  <si>
    <t xml:space="preserve"> - Mua l¹i TSC§ thuª tµi chÝnh</t>
  </si>
  <si>
    <t xml:space="preserve"> - Tr¶ l¹i TSC§ thuª tµi chÝnh</t>
  </si>
  <si>
    <t>Sè d­ cuèi n¨m</t>
  </si>
  <si>
    <t xml:space="preserve"> - T¹i ngµy ®Çu n¨m</t>
  </si>
  <si>
    <t xml:space="preserve"> - T¹i ngµy cuèi n¨m</t>
  </si>
  <si>
    <t>T¨ng, gi¶m tµi s¶n cè ®Þnh thuª tµi chÝnh: 0</t>
  </si>
  <si>
    <t>T¨ng, gi¶m tµi s¶n cè ®Þnh v« h×nh</t>
  </si>
  <si>
    <t>ChØ tiªu</t>
  </si>
  <si>
    <t>Nguyªn gi¸</t>
  </si>
  <si>
    <t>Gi¸ trÞ cßn l¹i</t>
  </si>
  <si>
    <t>Chi phÝ XDCB dë dang</t>
  </si>
  <si>
    <t>Sè ®Çu n¨m</t>
  </si>
  <si>
    <t xml:space="preserve"> - Tæng sè chi phÝ XDCB dë dang </t>
  </si>
  <si>
    <t>T¨ng trong n¨m</t>
  </si>
  <si>
    <t>Gi¶m trong n¨m</t>
  </si>
  <si>
    <t>Nguyªn gi¸ bÊt ®éng s¶n ®Çu t­</t>
  </si>
  <si>
    <t>QuyÒn sö dông ®Êt</t>
  </si>
  <si>
    <t>Nhµ</t>
  </si>
  <si>
    <t>Nhµ vµ QSD ®Êt</t>
  </si>
  <si>
    <t>C¬ së h¹ tÇng</t>
  </si>
  <si>
    <t>Gi¸ trÞ cßn l¹i cña bÊt ®éng s¶n ®Çu t­</t>
  </si>
  <si>
    <t>§Çu t­ dµi h¹n kh¸c:</t>
  </si>
  <si>
    <t xml:space="preserve"> - §Çu t­ cæ phiÕu</t>
  </si>
  <si>
    <t xml:space="preserve"> - §Çu t­ tr¸i phiÕu</t>
  </si>
  <si>
    <t xml:space="preserve"> - §Çu t­ tÝn phiÕu, kú phiÕu</t>
  </si>
  <si>
    <t xml:space="preserve"> - Cho vay dµi h¹n</t>
  </si>
  <si>
    <t>14.</t>
  </si>
  <si>
    <t>Chi phÝ tr¶ tr­íc dµi h¹n</t>
  </si>
  <si>
    <t>15.</t>
  </si>
  <si>
    <t>Vay vµ nî ng¾n h¹n</t>
  </si>
  <si>
    <t>a.</t>
  </si>
  <si>
    <t>Vay ng¾n h¹n</t>
  </si>
  <si>
    <t>b.</t>
  </si>
  <si>
    <t>Nî dµi h¹n ®Õn h¹n tr¶</t>
  </si>
  <si>
    <t>ThuÕ vµ c¸c kho¶n ph¶i nép nhµ n­íc</t>
  </si>
  <si>
    <t>ThuÕ gi¸ trÞ gia t¨ng ph¶i nép</t>
  </si>
  <si>
    <t>ThuÕ xuÊt, nhËp khÈu</t>
  </si>
  <si>
    <t>ThuÕ thu nhËp doanh nghiÖp</t>
  </si>
  <si>
    <t>ThuÕ thu nhËp c¸ nh©n</t>
  </si>
  <si>
    <t>ThuÕ nhµ ®Êt vµ tiÒn thuª ®Êt</t>
  </si>
  <si>
    <t>C¸c lo¹i thuÕ kh¸c</t>
  </si>
  <si>
    <t>Chi phÝ ph¶i tr¶:</t>
  </si>
  <si>
    <t>V¨n phßng c«ng ty</t>
  </si>
  <si>
    <t>18.</t>
  </si>
  <si>
    <t>C¸c kho¶n ph¶i tr¶, ph¶i nép ng¾n h¹n kh¸c</t>
  </si>
  <si>
    <t>19.</t>
  </si>
  <si>
    <t>20.</t>
  </si>
  <si>
    <t>Vay vµ nî dµi h¹n</t>
  </si>
  <si>
    <t>Vay dµi h¹n</t>
  </si>
  <si>
    <t>Nî dµi h¹n</t>
  </si>
  <si>
    <t xml:space="preserve">TiÒn CBCNV nép mua cæ phÇn cña c¸c c«ng ty kh¸c </t>
  </si>
  <si>
    <t>21.</t>
  </si>
  <si>
    <t>Tµi s¶n thuÕ thu nhËp ho·n l¹i</t>
  </si>
  <si>
    <t xml:space="preserve">Sè cuèi n¨m </t>
  </si>
  <si>
    <t xml:space="preserve"> - Tµi s¶n thuÕ thu nhËp ho·n l¹i liªn quan ®Õn kho¶n chªnh lÖch t¹m thêi ®­îc khÊu trõ</t>
  </si>
  <si>
    <t xml:space="preserve"> - Tµi s¶n thuÕ thu nhËp ho·n l¹i liªn quan ®Õn kho¶n lç tÝnh thuÕ ch­a sö dông</t>
  </si>
  <si>
    <t xml:space="preserve"> - Tµi s¶n thuÕ thu nhËp ho·n l¹i liªn quan ®Õn kho¶n ­u ®·i tÝnh thuÕ ch­a sö dông</t>
  </si>
  <si>
    <t xml:space="preserve"> - Kho¶n hoµn nhËp tµi s¶n thuÕ thu nhËp ho·n l¹i ®ã ®­îc ghi nhËn tõ c¸c n¨m tr­íc</t>
  </si>
  <si>
    <t>Céng tµi s¶n thuÕ thu nhËp DN ho·n l¹i</t>
  </si>
  <si>
    <t>ThuÕ thu nhËp doanh nghiÖp ho·n l¹i ph¶i tr¶</t>
  </si>
  <si>
    <t xml:space="preserve"> - ThuÕ thu nhËp ho·n l¹i ph¶i tr¶ ph¸t sinh tõ c¸c kho¶n chªnh lÖch t¹m thêi chÞu thuÕ</t>
  </si>
  <si>
    <t xml:space="preserve"> - Kho¶n hoµn thuÕ thu nhËp ho·n l¹i ph¶i tr¶ ®· ®­îc ghi nhËn tõ c¸c n¨m tr­íc</t>
  </si>
  <si>
    <t xml:space="preserve"> - ThuÕ thu nhËp ho·n l¹i ph¶i tr¶</t>
  </si>
  <si>
    <t>L­u chuyÓn tiÒn thuÇn trong kú ( 50 = 20+30+40)</t>
  </si>
  <si>
    <t>TiÒn vµ t­¬ng ®­¬ng tiÒn cuèi kú ( 70 = 50+60+61)</t>
  </si>
  <si>
    <t>=</t>
  </si>
  <si>
    <t>Sè lòy kÕ tõ ®Çu</t>
  </si>
  <si>
    <t xml:space="preserve"> n¨m ®Õn cuèi quý</t>
  </si>
  <si>
    <t>nµy ( N¨m tr­íc)</t>
  </si>
  <si>
    <t xml:space="preserve">  V. Tµi s¶n dµi h¹n kh¸c</t>
  </si>
  <si>
    <t xml:space="preserve">   VI. Lîi thÕ th­¬ng m¹i</t>
  </si>
  <si>
    <t xml:space="preserve">  11.Quü khen th­ëng, phóc lîi</t>
  </si>
  <si>
    <t xml:space="preserve">   8. Doanh thu ch­a thùc hiÖn</t>
  </si>
  <si>
    <t xml:space="preserve">   9. Quü ph¸t triÓn khoa häc vµ c«ng nghÖ</t>
  </si>
  <si>
    <t xml:space="preserve">   12. Quü hç trî s¾p xÕp doanh nghiÖp</t>
  </si>
  <si>
    <t>c¸c chØ tiªu ngoµi b¶ng</t>
  </si>
  <si>
    <t xml:space="preserve">   1. Tµi s¶n thuª ngoµi</t>
  </si>
  <si>
    <t xml:space="preserve">   2. VËt t­, hµng hãa nhËn gi÷ hé, nhËn gia c«ng</t>
  </si>
  <si>
    <t xml:space="preserve">   3. Hµng hãa nhËn b¸n hé, nhËn ký göi, ký c­îc</t>
  </si>
  <si>
    <t xml:space="preserve">   4. Nî khã ®ßi ®· xö lý</t>
  </si>
  <si>
    <t xml:space="preserve">   5. Ngo¹i tÖ c¸c lo¹i</t>
  </si>
  <si>
    <t xml:space="preserve">   6. Dù to¸n chi sù nghiÖp, dù ¸n</t>
  </si>
  <si>
    <t>03</t>
  </si>
  <si>
    <t>04</t>
  </si>
  <si>
    <t>05</t>
  </si>
  <si>
    <t>06</t>
  </si>
  <si>
    <t>07</t>
  </si>
  <si>
    <t>01</t>
  </si>
  <si>
    <t>02</t>
  </si>
  <si>
    <t>C«ng ty CP ®Çu t­ &amp; TM DÇu khÝ  S«ng §µ</t>
  </si>
  <si>
    <t>NH TMCP C«ng th­¬ng ViÖt Nam - CN Hµ T©y</t>
  </si>
  <si>
    <t>Cæ tøc, lîi nhuËn ®­îc chia</t>
  </si>
  <si>
    <t>C¸c quü ®­îc trÝch lËp trong n¨m tõ phÇn lîi nhuËn sau thuÕ theo NghÞ quyÕt §¹i héi ®ång cæ ®«ng C«ng ty cæ phÇn  S«ng §µ 12, phï hîp víi c¸c quy ®Þnh t¹i §iÒu lÖ C«ng ty.</t>
  </si>
  <si>
    <t>TiÒn CBCNV  nép gãp vèn dù ¸n chung c­ BMM</t>
  </si>
  <si>
    <t>Néi dung</t>
  </si>
  <si>
    <t>ThÆng d­ vèn cæ phÇn</t>
  </si>
  <si>
    <t>Quü ®Çu t­ ph¸t triÓn</t>
  </si>
  <si>
    <t>Chi tiÕt vèn ®Çu t­ cña chñ së h÷u</t>
  </si>
  <si>
    <t xml:space="preserve">Vèn ®Çu t­ cña Nhµ n­íc </t>
  </si>
  <si>
    <t>Vèn gãp cña c¸c cæ ®«ng kh¸c</t>
  </si>
  <si>
    <t xml:space="preserve"> * Gi¸ trÞ tr¸i phiÕu ®· chuyÓn thµnh cæ phiÕu trong n¨m</t>
  </si>
  <si>
    <t xml:space="preserve"> * Sè l­îng cæ phiÕu quü:</t>
  </si>
  <si>
    <t>Vèn ®Çu t­ cña chñ së h÷u</t>
  </si>
  <si>
    <t>Cæ phiÕu</t>
  </si>
  <si>
    <t xml:space="preserve"> + Cæ phiÕu phæ th«ng</t>
  </si>
  <si>
    <t xml:space="preserve"> + Cæ phiÕu ­u ®·i</t>
  </si>
  <si>
    <t>- Sè l­îng cæ phiÕu ®ang l­u hµnh</t>
  </si>
  <si>
    <t xml:space="preserve"> * MÖnh gi¸ cæ phiÕu ®ang l­u hµnh:</t>
  </si>
  <si>
    <t>10.000 VND/ 1 Cæ phiÕu</t>
  </si>
  <si>
    <t>C¸c quü doanh nghiÖp</t>
  </si>
  <si>
    <t>Quü dù phßng tµi chÝnh</t>
  </si>
  <si>
    <t>Môc ®Ých trÝch lËp vµ sö dông c¸c quü:</t>
  </si>
  <si>
    <t>24.</t>
  </si>
  <si>
    <r>
      <t>Tæng</t>
    </r>
    <r>
      <rPr>
        <b/>
        <sz val="11.5"/>
        <rFont val="Times New Roman"/>
        <family val="1"/>
      </rPr>
      <t xml:space="preserve"> </t>
    </r>
    <r>
      <rPr>
        <b/>
        <sz val="11.5"/>
        <rFont val=".VnTime"/>
        <family val="2"/>
      </rPr>
      <t>Doanh thu b¸n hµng vµ cung cÊp dÞch vô</t>
    </r>
  </si>
  <si>
    <t>Doanh thu ho¹t ®éng x©y l¾p</t>
  </si>
  <si>
    <t xml:space="preserve">C¸c kho¶n gi¶m trõ doanh thu </t>
  </si>
  <si>
    <t xml:space="preserve">     + Gi¶m gi¸ hµng b¸n </t>
  </si>
  <si>
    <t xml:space="preserve">     + Hµng b¸n bÞ tr¶ l¹i </t>
  </si>
  <si>
    <t xml:space="preserve">     + ThuÕ xuÊt khÈu</t>
  </si>
  <si>
    <t xml:space="preserve">     + ThuÕ tiªu thô ®Æc biÖt </t>
  </si>
  <si>
    <t xml:space="preserve">Doanh thu thuÇn vÒ b¸n hµng vµ cung cÊp dÞch vô </t>
  </si>
  <si>
    <t>Gi¸ vèn ho¹t ®éng x©y l¾p</t>
  </si>
  <si>
    <t xml:space="preserve">Doanh thu ho¹t ®éng tµi chÝnh </t>
  </si>
  <si>
    <t>N¨m nay</t>
  </si>
  <si>
    <t>N¨m tr­íc</t>
  </si>
  <si>
    <t>L·i tiÒn göi, tiÒn cho vay</t>
  </si>
  <si>
    <t>L·i ®Çu t­ cæ phiÕu</t>
  </si>
  <si>
    <t>Chi phÝ ho¹t ®éng tµi chÝnh</t>
  </si>
  <si>
    <t>L·i tiÒn vay</t>
  </si>
  <si>
    <t>Chi phÝ thuÕ TNDN ho·n l¹i ph¸t sinh tõ c¸c kho¶n chªnh lÖch t¹m thêi ph¶i chÞu thuÕ</t>
  </si>
  <si>
    <t>Chi phÝ thuÕ TNDN ho·n l¹i ph¸t sinh tõ viÖc hoµn nhËp tµi s¶n thuÕ thu nhËp ho·n l¹i</t>
  </si>
  <si>
    <t>Thu nhËp thuÕ TNDN ph¸t sinh tõ c¸c kho¶n chªnh lÖch t¹m thêi ®­îc khÊu trõ</t>
  </si>
  <si>
    <t>Thu nhËp thuÕ TNDN ph¸t sinh tõ c¸c kho¶n lç tÝnh thuÕ vµ ­u ®·i thuÕ ch­a sö dông</t>
  </si>
  <si>
    <t>Thu nhËp thuÕ TNDN ph¸t sinh tõ viÖc hoµn nhËp thuÕ thu nhËp ho·n l¹i ph¶i tr¶</t>
  </si>
  <si>
    <t xml:space="preserve">         NguyÔn V¨n H¶i</t>
  </si>
  <si>
    <t>Tæng chi phÝ thuÕ thu nhËp doanh nghiªp ho·n l¹i</t>
  </si>
  <si>
    <t>34.</t>
  </si>
  <si>
    <t>Chi phÝ qu¶n lý doanh nghiÖp</t>
  </si>
  <si>
    <t>Chi phÝ nh©n viªn</t>
  </si>
  <si>
    <t>Chi phÝ ®å dïng v¨n phßng</t>
  </si>
  <si>
    <t>Chi phÝ khÊu hao TSC§</t>
  </si>
  <si>
    <t>ThuÕ, phÝ vµ lÖ phÝ</t>
  </si>
  <si>
    <t>Chi phÝ dÞch vô mua ngoµi</t>
  </si>
  <si>
    <t>Chi phÝ b»ng tiÒn kh¸c</t>
  </si>
  <si>
    <t>Chi phÝ dù phßng</t>
  </si>
  <si>
    <t>VII.</t>
  </si>
  <si>
    <t>Th«ng tin bæ sung cho c¸c kho¶n môc tr×nh bµy trong B¸o c¸o l­u chuyÓn tiÒn tÖ (VND)</t>
  </si>
  <si>
    <t>35.</t>
  </si>
  <si>
    <t>C¸c giao dÞch kh«ng b»ng tiÒn ¶nh h­ëng ®Õn B¸o c¸o l­u chuyÓn tiÒn tÖ vµ c¸c kho¶n tiÒn do doanh nghiÖp n¾m gi÷ nh­ng kh«ng ®­îc sö dông.</t>
  </si>
  <si>
    <t>Trong n¨m kh«ng cã kho¶n tiÒn nµo do doanh nghiÖp n¾m gi÷ mµ kh«ng ®­îc sö dông.</t>
  </si>
  <si>
    <t>Mua tµi s¶n b»ng c¸ch nhËn c¸c kho¶n nî liªn quan trùc tiÕp hoÆc th«ng qua nghiÖp vô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</si>
  <si>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</si>
  <si>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</si>
  <si>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</si>
  <si>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</si>
  <si>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 ®­¬ng tiÒn</t>
  </si>
  <si>
    <t>Sè tiÒn vµ c¸c kho¶n t­¬ng ®­¬ng tiÒn thùc cã trong c«ng ty con hoÆc ®¬n vÞ kinh doanh kh¸c ®­îc mua hoÆc thanh lý</t>
  </si>
  <si>
    <t>PhÇn gi¸ trÞ tµi s¶n vµ nî ph¶i tr¶ kh«ng ph¶i lµ tiÒn vµ c¸c kho¶n t­¬ng ®­¬ng tiÒn trong c«ng ty con hoÆc ®­on vÞ kinh doanh kh¸c ®­îc mua hoÆc thanh lý trong kú</t>
  </si>
  <si>
    <t>c.</t>
  </si>
  <si>
    <t>Vèn chñ së h÷u ®­îc ghi nhËn theo sè vèn thùc tÕ tõ c¸c chñ së h÷u gãp vèn.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</si>
</sst>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-* #,##0\ _V_N_§_-;_-* #,##0\ _V_N_§\-;_-* &quot;-&quot;??\ _V_N_§_-;_-@_-"/>
    <numFmt numFmtId="167" formatCode="_-* #,##0_-;\-* #,##0_-;_-* &quot;-&quot;??_-;_-@_-"/>
    <numFmt numFmtId="168" formatCode="_-* #,##0.00_-;\-* #,##0.00_-;_-* &quot;-&quot;??_-;_-@_-"/>
    <numFmt numFmtId="169" formatCode="_(* #,##0.0_);_(* \(#,##0.0\);_(* &quot;-&quot;??_);_(@_)"/>
    <numFmt numFmtId="170" formatCode="_(* #,##0.000_);_(* \(#,##0.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;[Red]#,##0"/>
  </numFmts>
  <fonts count="91">
    <font>
      <sz val="10"/>
      <name val="Arial"/>
      <family val="0"/>
    </font>
    <font>
      <sz val="12"/>
      <name val=".VnTime"/>
      <family val="2"/>
    </font>
    <font>
      <sz val="8"/>
      <name val="Arial"/>
      <family val="0"/>
    </font>
    <font>
      <b/>
      <sz val="11.5"/>
      <name val=".VnTimeH"/>
      <family val="2"/>
    </font>
    <font>
      <b/>
      <sz val="11.5"/>
      <name val=".VnTime"/>
      <family val="2"/>
    </font>
    <font>
      <sz val="11.5"/>
      <name val=".VnTime"/>
      <family val="2"/>
    </font>
    <font>
      <b/>
      <sz val="14"/>
      <name val=".VnTimeH"/>
      <family val="2"/>
    </font>
    <font>
      <b/>
      <i/>
      <sz val="11.5"/>
      <name val=".VnTime"/>
      <family val="2"/>
    </font>
    <font>
      <b/>
      <sz val="11"/>
      <name val=".VnTime"/>
      <family val="2"/>
    </font>
    <font>
      <i/>
      <sz val="11.5"/>
      <name val=".VnTime"/>
      <family val="2"/>
    </font>
    <font>
      <sz val="11"/>
      <name val=".VnTime"/>
      <family val="2"/>
    </font>
    <font>
      <b/>
      <sz val="12"/>
      <name val=".VnTime"/>
      <family val="2"/>
    </font>
    <font>
      <b/>
      <i/>
      <sz val="11.5"/>
      <color indexed="10"/>
      <name val=".VnTime"/>
      <family val="2"/>
    </font>
    <font>
      <sz val="11.5"/>
      <color indexed="10"/>
      <name val=".VnTime"/>
      <family val="2"/>
    </font>
    <font>
      <b/>
      <sz val="11.5"/>
      <color indexed="10"/>
      <name val=".VnTime"/>
      <family val="2"/>
    </font>
    <font>
      <sz val="11.5"/>
      <name val="Times New Roman"/>
      <family val="1"/>
    </font>
    <font>
      <b/>
      <i/>
      <sz val="12"/>
      <name val=".VnTime"/>
      <family val="2"/>
    </font>
    <font>
      <i/>
      <sz val="12"/>
      <name val=".VnTime"/>
      <family val="2"/>
    </font>
    <font>
      <sz val="12"/>
      <color indexed="8"/>
      <name val=".VnTime"/>
      <family val="2"/>
    </font>
    <font>
      <b/>
      <sz val="12"/>
      <color indexed="9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20"/>
      <name val=".VnTime"/>
      <family val="2"/>
    </font>
    <font>
      <sz val="10"/>
      <color indexed="9"/>
      <name val=".VnTime"/>
      <family val="2"/>
    </font>
    <font>
      <b/>
      <i/>
      <sz val="11"/>
      <name val=".VnTime"/>
      <family val="2"/>
    </font>
    <font>
      <sz val="11"/>
      <color indexed="10"/>
      <name val=".VnTime"/>
      <family val="2"/>
    </font>
    <font>
      <b/>
      <sz val="11.5"/>
      <name val="Times New Roman"/>
      <family val="1"/>
    </font>
    <font>
      <sz val="11.5"/>
      <color indexed="8"/>
      <name val=".VnTime"/>
      <family val="2"/>
    </font>
    <font>
      <b/>
      <sz val="11.5"/>
      <color indexed="8"/>
      <name val=".VnTime"/>
      <family val="2"/>
    </font>
    <font>
      <i/>
      <sz val="11.5"/>
      <color indexed="8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.VnTime"/>
      <family val="2"/>
    </font>
    <font>
      <sz val="10"/>
      <name val=".vnArial"/>
      <family val="0"/>
    </font>
    <font>
      <b/>
      <i/>
      <sz val="11"/>
      <name val="Arial"/>
      <family val="0"/>
    </font>
    <font>
      <sz val="11"/>
      <color indexed="10"/>
      <name val="Arial"/>
      <family val="0"/>
    </font>
    <font>
      <b/>
      <sz val="11"/>
      <color indexed="10"/>
      <name val=".VnTime"/>
      <family val="2"/>
    </font>
    <font>
      <sz val="11"/>
      <name val="Arial"/>
      <family val="0"/>
    </font>
    <font>
      <sz val="10"/>
      <name val=".VnTime"/>
      <family val="2"/>
    </font>
    <font>
      <b/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sz val="11"/>
      <color indexed="8"/>
      <name val=".VnTime"/>
      <family val="2"/>
    </font>
    <font>
      <b/>
      <sz val="10"/>
      <name val=".VnTime"/>
      <family val="2"/>
    </font>
    <font>
      <b/>
      <sz val="16"/>
      <name val=".VnTimeH"/>
      <family val="2"/>
    </font>
    <font>
      <b/>
      <i/>
      <sz val="13"/>
      <name val=".VnTime"/>
      <family val="2"/>
    </font>
    <font>
      <b/>
      <i/>
      <sz val="10"/>
      <name val=".VnTime"/>
      <family val="2"/>
    </font>
    <font>
      <b/>
      <sz val="12"/>
      <name val=".VnTimeH"/>
      <family val="2"/>
    </font>
    <font>
      <i/>
      <sz val="12"/>
      <color indexed="8"/>
      <name val=".VnTime"/>
      <family val="2"/>
    </font>
    <font>
      <i/>
      <sz val="10"/>
      <name val=".VnTime"/>
      <family val="2"/>
    </font>
    <font>
      <b/>
      <sz val="12"/>
      <color indexed="10"/>
      <name val=".VnTime"/>
      <family val="2"/>
    </font>
    <font>
      <i/>
      <sz val="13"/>
      <name val=".VnTime"/>
      <family val="2"/>
    </font>
    <font>
      <b/>
      <sz val="11"/>
      <name val=".VnTimeH"/>
      <family val="2"/>
    </font>
    <font>
      <b/>
      <sz val="16"/>
      <name val=".VnTime"/>
      <family val="2"/>
    </font>
    <font>
      <b/>
      <sz val="11"/>
      <color indexed="8"/>
      <name val=".VnTime"/>
      <family val="2"/>
    </font>
    <font>
      <b/>
      <sz val="14.05"/>
      <color indexed="8"/>
      <name val=".VnTimeH"/>
      <family val="0"/>
    </font>
    <font>
      <b/>
      <i/>
      <sz val="14.05"/>
      <color indexed="8"/>
      <name val=".VnTime"/>
      <family val="2"/>
    </font>
    <font>
      <b/>
      <sz val="12.05"/>
      <color indexed="8"/>
      <name val=".VnTime"/>
      <family val="0"/>
    </font>
    <font>
      <b/>
      <sz val="10"/>
      <color indexed="8"/>
      <name val=".VnTime"/>
      <family val="0"/>
    </font>
    <font>
      <b/>
      <sz val="11"/>
      <color indexed="12"/>
      <name val=".VnTime"/>
      <family val="0"/>
    </font>
    <font>
      <sz val="11"/>
      <color indexed="8"/>
      <name val="MS Sans Serif"/>
      <family val="0"/>
    </font>
    <font>
      <sz val="10"/>
      <color indexed="10"/>
      <name val="Arial"/>
      <family val="0"/>
    </font>
    <font>
      <i/>
      <sz val="11"/>
      <color indexed="8"/>
      <name val=".VnTime"/>
      <family val="2"/>
    </font>
    <font>
      <sz val="12"/>
      <color indexed="8"/>
      <name val="MS Sans Serif"/>
      <family val="0"/>
    </font>
    <font>
      <b/>
      <sz val="10"/>
      <color indexed="8"/>
      <name val="MS Sans Serif"/>
      <family val="0"/>
    </font>
    <font>
      <b/>
      <sz val="14"/>
      <color indexed="8"/>
      <name val=".VnTimeH"/>
      <family val="2"/>
    </font>
    <font>
      <b/>
      <sz val="16"/>
      <color indexed="8"/>
      <name val=".VnTimeH"/>
      <family val="2"/>
    </font>
    <font>
      <sz val="14"/>
      <name val=".VnTime"/>
      <family val="0"/>
    </font>
    <font>
      <i/>
      <u val="single"/>
      <sz val="11"/>
      <name val=".VnTime"/>
      <family val="2"/>
    </font>
    <font>
      <sz val="11"/>
      <color indexed="8"/>
      <name val="Arial Narrow"/>
      <family val="2"/>
    </font>
    <font>
      <sz val="16"/>
      <name val=".VnTimeH"/>
      <family val="2"/>
    </font>
    <font>
      <b/>
      <sz val="18"/>
      <name val=".VnTimeH"/>
      <family val="2"/>
    </font>
    <font>
      <b/>
      <sz val="14"/>
      <name val=".VnTime"/>
      <family val="2"/>
    </font>
    <font>
      <i/>
      <sz val="14"/>
      <name val=".VnTime"/>
      <family val="2"/>
    </font>
    <font>
      <b/>
      <sz val="13"/>
      <name val=".VnTime"/>
      <family val="2"/>
    </font>
    <font>
      <sz val="13"/>
      <name val="Arial"/>
      <family val="0"/>
    </font>
    <font>
      <b/>
      <u val="single"/>
      <sz val="10"/>
      <name val=".VnTime"/>
      <family val="2"/>
    </font>
    <font>
      <b/>
      <i/>
      <sz val="11"/>
      <color indexed="8"/>
      <name val=".VnTime"/>
      <family val="2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.VnTime"/>
      <family val="2"/>
    </font>
    <font>
      <i/>
      <sz val="11.5"/>
      <color indexed="10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95">
    <xf numFmtId="0" fontId="0" fillId="0" borderId="0" xfId="0" applyAlignment="1">
      <alignment/>
    </xf>
    <xf numFmtId="43" fontId="3" fillId="2" borderId="0" xfId="15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4" fillId="2" borderId="0" xfId="15" applyNumberFormat="1" applyFont="1" applyFill="1" applyAlignment="1">
      <alignment horizontal="right" vertical="center"/>
    </xf>
    <xf numFmtId="164" fontId="4" fillId="2" borderId="0" xfId="15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3" fontId="5" fillId="2" borderId="0" xfId="15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5" fillId="2" borderId="0" xfId="15" applyNumberFormat="1" applyFont="1" applyFill="1" applyAlignment="1">
      <alignment horizontal="right" vertical="center"/>
    </xf>
    <xf numFmtId="164" fontId="5" fillId="2" borderId="0" xfId="15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3" fontId="5" fillId="2" borderId="1" xfId="15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15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justify" vertical="top"/>
    </xf>
    <xf numFmtId="164" fontId="5" fillId="2" borderId="0" xfId="15" applyNumberFormat="1" applyFont="1" applyFill="1" applyBorder="1" applyAlignment="1">
      <alignment horizontal="justify" vertical="top"/>
    </xf>
    <xf numFmtId="0" fontId="5" fillId="2" borderId="0" xfId="0" applyFont="1" applyFill="1" applyBorder="1" applyAlignment="1">
      <alignment horizontal="justify"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justify" vertical="top"/>
    </xf>
    <xf numFmtId="164" fontId="7" fillId="2" borderId="0" xfId="15" applyNumberFormat="1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justify" vertical="center"/>
    </xf>
    <xf numFmtId="164" fontId="5" fillId="2" borderId="0" xfId="15" applyNumberFormat="1" applyFont="1" applyFill="1" applyBorder="1" applyAlignment="1">
      <alignment horizontal="justify" vertical="center"/>
    </xf>
    <xf numFmtId="0" fontId="5" fillId="2" borderId="0" xfId="0" applyFont="1" applyFill="1" applyBorder="1" applyAlignment="1">
      <alignment horizontal="justify" vertical="center"/>
    </xf>
    <xf numFmtId="1" fontId="5" fillId="2" borderId="0" xfId="15" applyNumberFormat="1" applyFont="1" applyFill="1" applyBorder="1" applyAlignment="1">
      <alignment horizontal="justify" vertical="top"/>
    </xf>
    <xf numFmtId="0" fontId="5" fillId="2" borderId="0" xfId="0" applyFont="1" applyFill="1" applyAlignment="1" quotePrefix="1">
      <alignment horizontal="center" vertical="top"/>
    </xf>
    <xf numFmtId="0" fontId="5" fillId="2" borderId="0" xfId="0" applyNumberFormat="1" applyFont="1" applyFill="1" applyAlignment="1">
      <alignment horizontal="justify" vertical="top" wrapText="1"/>
    </xf>
    <xf numFmtId="0" fontId="7" fillId="0" borderId="0" xfId="0" applyFont="1" applyAlignment="1">
      <alignment vertical="top"/>
    </xf>
    <xf numFmtId="0" fontId="4" fillId="2" borderId="0" xfId="0" applyFont="1" applyFill="1" applyAlignment="1">
      <alignment horizontal="justify" vertical="top"/>
    </xf>
    <xf numFmtId="164" fontId="4" fillId="2" borderId="0" xfId="15" applyNumberFormat="1" applyFont="1" applyFill="1" applyBorder="1" applyAlignment="1">
      <alignment horizontal="justify" vertical="top"/>
    </xf>
    <xf numFmtId="0" fontId="4" fillId="2" borderId="0" xfId="0" applyFont="1" applyFill="1" applyBorder="1" applyAlignment="1">
      <alignment horizontal="justify" vertical="top"/>
    </xf>
    <xf numFmtId="0" fontId="5" fillId="2" borderId="0" xfId="0" applyFont="1" applyFill="1" applyAlignment="1">
      <alignment horizontal="center" vertical="top" shrinkToFi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justify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justify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justify"/>
    </xf>
    <xf numFmtId="0" fontId="7" fillId="2" borderId="0" xfId="0" applyFont="1" applyFill="1" applyAlignment="1">
      <alignment horizontal="center" vertical="top" shrinkToFit="1"/>
    </xf>
    <xf numFmtId="0" fontId="5" fillId="2" borderId="2" xfId="0" applyNumberFormat="1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/>
    </xf>
    <xf numFmtId="0" fontId="4" fillId="2" borderId="3" xfId="0" applyNumberFormat="1" applyFont="1" applyFill="1" applyBorder="1" applyAlignment="1">
      <alignment horizontal="justify" vertical="top" wrapText="1"/>
    </xf>
    <xf numFmtId="164" fontId="4" fillId="2" borderId="4" xfId="15" applyNumberFormat="1" applyFont="1" applyFill="1" applyBorder="1" applyAlignment="1">
      <alignment horizontal="right" vertical="top"/>
    </xf>
    <xf numFmtId="0" fontId="5" fillId="2" borderId="5" xfId="0" applyNumberFormat="1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/>
    </xf>
    <xf numFmtId="0" fontId="5" fillId="2" borderId="6" xfId="0" applyNumberFormat="1" applyFont="1" applyFill="1" applyBorder="1" applyAlignment="1">
      <alignment horizontal="justify" vertical="top" wrapText="1"/>
    </xf>
    <xf numFmtId="164" fontId="5" fillId="2" borderId="7" xfId="15" applyNumberFormat="1" applyFont="1" applyFill="1" applyBorder="1" applyAlignment="1">
      <alignment horizontal="right" vertical="top" wrapText="1"/>
    </xf>
    <xf numFmtId="164" fontId="5" fillId="2" borderId="0" xfId="15" applyNumberFormat="1" applyFont="1" applyFill="1" applyBorder="1" applyAlignment="1">
      <alignment horizontal="justify" vertical="top" wrapText="1"/>
    </xf>
    <xf numFmtId="0" fontId="5" fillId="2" borderId="8" xfId="0" applyNumberFormat="1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/>
    </xf>
    <xf numFmtId="0" fontId="5" fillId="2" borderId="9" xfId="0" applyNumberFormat="1" applyFont="1" applyFill="1" applyBorder="1" applyAlignment="1">
      <alignment horizontal="justify" vertical="top" wrapText="1"/>
    </xf>
    <xf numFmtId="164" fontId="5" fillId="2" borderId="10" xfId="15" applyNumberFormat="1" applyFont="1" applyFill="1" applyBorder="1" applyAlignment="1">
      <alignment horizontal="right" vertical="top" wrapText="1"/>
    </xf>
    <xf numFmtId="0" fontId="5" fillId="2" borderId="1" xfId="0" applyNumberFormat="1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/>
    </xf>
    <xf numFmtId="0" fontId="5" fillId="2" borderId="11" xfId="0" applyNumberFormat="1" applyFont="1" applyFill="1" applyBorder="1" applyAlignment="1">
      <alignment horizontal="justify" vertical="top" wrapText="1"/>
    </xf>
    <xf numFmtId="164" fontId="5" fillId="2" borderId="12" xfId="15" applyNumberFormat="1" applyFont="1" applyFill="1" applyBorder="1" applyAlignment="1">
      <alignment horizontal="right" vertical="top" wrapText="1"/>
    </xf>
    <xf numFmtId="164" fontId="7" fillId="2" borderId="0" xfId="15" applyNumberFormat="1" applyFont="1" applyFill="1" applyBorder="1" applyAlignment="1">
      <alignment horizontal="justify" vertical="top" wrapText="1"/>
    </xf>
    <xf numFmtId="0" fontId="5" fillId="2" borderId="0" xfId="0" applyFont="1" applyFill="1" applyAlignment="1" quotePrefix="1">
      <alignment horizontal="center" vertical="top" shrinkToFit="1"/>
    </xf>
    <xf numFmtId="0" fontId="12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justify" vertical="top"/>
    </xf>
    <xf numFmtId="164" fontId="13" fillId="2" borderId="0" xfId="15" applyNumberFormat="1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justify" vertical="top"/>
    </xf>
    <xf numFmtId="0" fontId="13" fillId="2" borderId="0" xfId="0" applyFont="1" applyFill="1" applyAlignment="1">
      <alignment horizontal="center" vertical="top" shrinkToFit="1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1" xfId="15" applyNumberFormat="1" applyFont="1" applyFill="1" applyBorder="1" applyAlignment="1">
      <alignment horizontal="right" vertical="center" wrapText="1"/>
    </xf>
    <xf numFmtId="164" fontId="4" fillId="2" borderId="0" xfId="15" applyNumberFormat="1" applyFont="1" applyFill="1" applyAlignment="1">
      <alignment horizontal="right" vertical="center" wrapText="1"/>
    </xf>
    <xf numFmtId="0" fontId="5" fillId="2" borderId="0" xfId="23" applyFont="1" applyFill="1" applyBorder="1" applyAlignment="1">
      <alignment horizontal="center" vertical="center"/>
      <protection/>
    </xf>
    <xf numFmtId="0" fontId="5" fillId="2" borderId="0" xfId="23" applyFont="1" applyFill="1" applyAlignment="1">
      <alignment horizontal="center" vertical="center"/>
      <protection/>
    </xf>
    <xf numFmtId="164" fontId="4" fillId="2" borderId="0" xfId="15" applyNumberFormat="1" applyFont="1" applyFill="1" applyBorder="1" applyAlignment="1">
      <alignment horizontal="right" vertical="center" wrapText="1"/>
    </xf>
    <xf numFmtId="0" fontId="4" fillId="2" borderId="0" xfId="23" applyFont="1" applyFill="1" applyAlignment="1">
      <alignment horizontal="center" vertical="center"/>
      <protection/>
    </xf>
    <xf numFmtId="0" fontId="4" fillId="2" borderId="0" xfId="23" applyFont="1" applyFill="1" applyAlignment="1">
      <alignment horizontal="center" vertical="center" wrapText="1"/>
      <protection/>
    </xf>
    <xf numFmtId="164" fontId="14" fillId="2" borderId="0" xfId="15" applyNumberFormat="1" applyFont="1" applyFill="1" applyBorder="1" applyAlignment="1">
      <alignment horizontal="right" vertical="center"/>
    </xf>
    <xf numFmtId="164" fontId="4" fillId="2" borderId="0" xfId="15" applyNumberFormat="1" applyFont="1" applyFill="1" applyBorder="1" applyAlignment="1">
      <alignment horizontal="right" vertical="center"/>
    </xf>
    <xf numFmtId="0" fontId="4" fillId="2" borderId="0" xfId="23" applyFont="1" applyFill="1" applyBorder="1" applyAlignment="1">
      <alignment horizontal="center" vertical="center"/>
      <protection/>
    </xf>
    <xf numFmtId="49" fontId="5" fillId="2" borderId="0" xfId="23" applyNumberFormat="1" applyFont="1" applyFill="1" applyAlignment="1">
      <alignment horizontal="left" vertical="center"/>
      <protection/>
    </xf>
    <xf numFmtId="0" fontId="5" fillId="2" borderId="0" xfId="23" applyFont="1" applyFill="1" applyAlignment="1">
      <alignment horizontal="center" vertical="center" wrapText="1"/>
      <protection/>
    </xf>
    <xf numFmtId="164" fontId="5" fillId="2" borderId="0" xfId="15" applyNumberFormat="1" applyFont="1" applyFill="1" applyBorder="1" applyAlignment="1">
      <alignment horizontal="right" vertical="center"/>
    </xf>
    <xf numFmtId="164" fontId="13" fillId="2" borderId="0" xfId="15" applyNumberFormat="1" applyFont="1" applyFill="1" applyBorder="1" applyAlignment="1">
      <alignment horizontal="right" vertical="center"/>
    </xf>
    <xf numFmtId="164" fontId="9" fillId="2" borderId="0" xfId="15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4" fontId="5" fillId="2" borderId="0" xfId="15" applyNumberFormat="1" applyFont="1" applyFill="1" applyAlignment="1">
      <alignment horizontal="right" vertical="center" wrapText="1"/>
    </xf>
    <xf numFmtId="49" fontId="4" fillId="2" borderId="13" xfId="23" applyNumberFormat="1" applyFont="1" applyFill="1" applyBorder="1" applyAlignment="1">
      <alignment horizontal="center" vertical="center" wrapText="1"/>
      <protection/>
    </xf>
    <xf numFmtId="0" fontId="4" fillId="2" borderId="13" xfId="23" applyFont="1" applyFill="1" applyBorder="1" applyAlignment="1">
      <alignment horizontal="center" vertical="center" wrapText="1"/>
      <protection/>
    </xf>
    <xf numFmtId="164" fontId="4" fillId="2" borderId="13" xfId="15" applyNumberFormat="1" applyFont="1" applyFill="1" applyBorder="1" applyAlignment="1">
      <alignment horizontal="right" vertical="center"/>
    </xf>
    <xf numFmtId="164" fontId="5" fillId="2" borderId="0" xfId="23" applyNumberFormat="1" applyFont="1" applyFill="1" applyAlignment="1">
      <alignment horizontal="center" vertical="center"/>
      <protection/>
    </xf>
    <xf numFmtId="164" fontId="4" fillId="2" borderId="0" xfId="15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164" fontId="9" fillId="2" borderId="0" xfId="15" applyNumberFormat="1" applyFont="1" applyFill="1" applyBorder="1" applyAlignment="1">
      <alignment horizontal="right" vertical="center"/>
    </xf>
    <xf numFmtId="164" fontId="9" fillId="2" borderId="0" xfId="15" applyNumberFormat="1" applyFont="1" applyFill="1" applyBorder="1" applyAlignment="1">
      <alignment horizontal="left" vertical="center"/>
    </xf>
    <xf numFmtId="0" fontId="5" fillId="2" borderId="0" xfId="23" applyFont="1" applyFill="1" applyBorder="1" applyAlignment="1">
      <alignment horizontal="left" vertical="center"/>
      <protection/>
    </xf>
    <xf numFmtId="164" fontId="13" fillId="2" borderId="0" xfId="15" applyNumberFormat="1" applyFont="1" applyFill="1" applyBorder="1" applyAlignment="1">
      <alignment horizontal="center" vertical="center"/>
    </xf>
    <xf numFmtId="49" fontId="4" fillId="2" borderId="13" xfId="23" applyNumberFormat="1" applyFont="1" applyFill="1" applyBorder="1" applyAlignment="1">
      <alignment horizontal="center" vertical="center"/>
      <protection/>
    </xf>
    <xf numFmtId="164" fontId="7" fillId="2" borderId="0" xfId="15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43" fontId="4" fillId="2" borderId="0" xfId="15" applyFont="1" applyFill="1" applyBorder="1" applyAlignment="1">
      <alignment horizontal="right" vertical="center" wrapText="1"/>
    </xf>
    <xf numFmtId="43" fontId="5" fillId="2" borderId="0" xfId="15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164" fontId="14" fillId="2" borderId="0" xfId="15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49" fontId="13" fillId="2" borderId="0" xfId="0" applyNumberFormat="1" applyFont="1" applyFill="1" applyAlignment="1">
      <alignment horizontal="left" vertical="center"/>
    </xf>
    <xf numFmtId="164" fontId="13" fillId="2" borderId="0" xfId="15" applyNumberFormat="1" applyFont="1" applyFill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43" fontId="11" fillId="2" borderId="0" xfId="15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64" fontId="11" fillId="2" borderId="0" xfId="15" applyNumberFormat="1" applyFont="1" applyFill="1" applyAlignment="1">
      <alignment horizontal="right" vertical="center"/>
    </xf>
    <xf numFmtId="164" fontId="11" fillId="2" borderId="0" xfId="15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2" borderId="0" xfId="15" applyNumberFormat="1" applyFont="1" applyFill="1" applyAlignment="1">
      <alignment horizontal="right" vertical="center"/>
    </xf>
    <xf numFmtId="164" fontId="1" fillId="2" borderId="0" xfId="15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15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/>
    </xf>
    <xf numFmtId="43" fontId="1" fillId="2" borderId="0" xfId="15" applyFont="1" applyFill="1" applyAlignment="1">
      <alignment/>
    </xf>
    <xf numFmtId="164" fontId="1" fillId="2" borderId="0" xfId="15" applyNumberFormat="1" applyFont="1" applyFill="1" applyAlignment="1">
      <alignment/>
    </xf>
    <xf numFmtId="164" fontId="16" fillId="2" borderId="0" xfId="15" applyNumberFormat="1" applyFont="1" applyFill="1" applyBorder="1" applyAlignment="1">
      <alignment/>
    </xf>
    <xf numFmtId="164" fontId="11" fillId="2" borderId="0" xfId="15" applyNumberFormat="1" applyFont="1" applyFill="1" applyBorder="1" applyAlignment="1">
      <alignment/>
    </xf>
    <xf numFmtId="43" fontId="11" fillId="3" borderId="14" xfId="15" applyFont="1" applyFill="1" applyBorder="1" applyAlignment="1">
      <alignment horizontal="center" vertical="center"/>
    </xf>
    <xf numFmtId="164" fontId="11" fillId="3" borderId="14" xfId="15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43" fontId="11" fillId="3" borderId="15" xfId="15" applyFont="1" applyFill="1" applyBorder="1" applyAlignment="1">
      <alignment/>
    </xf>
    <xf numFmtId="43" fontId="11" fillId="3" borderId="2" xfId="15" applyFont="1" applyFill="1" applyBorder="1" applyAlignment="1">
      <alignment/>
    </xf>
    <xf numFmtId="43" fontId="11" fillId="3" borderId="3" xfId="15" applyFont="1" applyFill="1" applyBorder="1" applyAlignment="1">
      <alignment/>
    </xf>
    <xf numFmtId="43" fontId="11" fillId="2" borderId="7" xfId="15" applyFont="1" applyFill="1" applyBorder="1" applyAlignment="1">
      <alignment/>
    </xf>
    <xf numFmtId="164" fontId="11" fillId="2" borderId="7" xfId="15" applyNumberFormat="1" applyFont="1" applyFill="1" applyBorder="1" applyAlignment="1">
      <alignment/>
    </xf>
    <xf numFmtId="43" fontId="1" fillId="2" borderId="7" xfId="15" applyFont="1" applyFill="1" applyBorder="1" applyAlignment="1">
      <alignment/>
    </xf>
    <xf numFmtId="164" fontId="17" fillId="2" borderId="0" xfId="15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/>
    </xf>
    <xf numFmtId="43" fontId="11" fillId="3" borderId="16" xfId="15" applyFont="1" applyFill="1" applyBorder="1" applyAlignment="1">
      <alignment/>
    </xf>
    <xf numFmtId="43" fontId="11" fillId="3" borderId="5" xfId="15" applyFont="1" applyFill="1" applyBorder="1" applyAlignment="1">
      <alignment/>
    </xf>
    <xf numFmtId="43" fontId="11" fillId="3" borderId="6" xfId="15" applyFont="1" applyFill="1" applyBorder="1" applyAlignment="1">
      <alignment/>
    </xf>
    <xf numFmtId="164" fontId="1" fillId="2" borderId="7" xfId="15" applyNumberFormat="1" applyFont="1" applyFill="1" applyBorder="1" applyAlignment="1">
      <alignment/>
    </xf>
    <xf numFmtId="164" fontId="1" fillId="2" borderId="10" xfId="15" applyNumberFormat="1" applyFont="1" applyFill="1" applyBorder="1" applyAlignment="1">
      <alignment/>
    </xf>
    <xf numFmtId="43" fontId="19" fillId="2" borderId="0" xfId="15" applyFont="1" applyFill="1" applyAlignment="1">
      <alignment/>
    </xf>
    <xf numFmtId="164" fontId="20" fillId="2" borderId="0" xfId="15" applyNumberFormat="1" applyFont="1" applyFill="1" applyAlignment="1">
      <alignment/>
    </xf>
    <xf numFmtId="43" fontId="20" fillId="2" borderId="0" xfId="15" applyFont="1" applyFill="1" applyAlignment="1">
      <alignment/>
    </xf>
    <xf numFmtId="164" fontId="21" fillId="2" borderId="0" xfId="15" applyNumberFormat="1" applyFont="1" applyFill="1" applyAlignment="1">
      <alignment/>
    </xf>
    <xf numFmtId="43" fontId="19" fillId="2" borderId="14" xfId="15" applyFont="1" applyFill="1" applyBorder="1" applyAlignment="1">
      <alignment horizontal="center" vertical="center"/>
    </xf>
    <xf numFmtId="164" fontId="19" fillId="2" borderId="14" xfId="15" applyNumberFormat="1" applyFont="1" applyFill="1" applyBorder="1" applyAlignment="1">
      <alignment horizontal="center" vertical="center" wrapText="1"/>
    </xf>
    <xf numFmtId="164" fontId="22" fillId="2" borderId="14" xfId="15" applyNumberFormat="1" applyFont="1" applyFill="1" applyBorder="1" applyAlignment="1">
      <alignment horizontal="center" vertical="center" wrapText="1"/>
    </xf>
    <xf numFmtId="164" fontId="11" fillId="2" borderId="14" xfId="15" applyNumberFormat="1" applyFont="1" applyFill="1" applyBorder="1" applyAlignment="1">
      <alignment horizontal="center" vertical="center" wrapText="1"/>
    </xf>
    <xf numFmtId="43" fontId="19" fillId="2" borderId="15" xfId="15" applyFont="1" applyFill="1" applyBorder="1" applyAlignment="1">
      <alignment/>
    </xf>
    <xf numFmtId="43" fontId="19" fillId="2" borderId="2" xfId="15" applyFont="1" applyFill="1" applyBorder="1" applyAlignment="1">
      <alignment/>
    </xf>
    <xf numFmtId="43" fontId="22" fillId="2" borderId="2" xfId="15" applyFont="1" applyFill="1" applyBorder="1" applyAlignment="1">
      <alignment/>
    </xf>
    <xf numFmtId="43" fontId="11" fillId="2" borderId="2" xfId="15" applyFont="1" applyFill="1" applyBorder="1" applyAlignment="1">
      <alignment/>
    </xf>
    <xf numFmtId="43" fontId="11" fillId="2" borderId="3" xfId="15" applyFont="1" applyFill="1" applyBorder="1" applyAlignment="1">
      <alignment/>
    </xf>
    <xf numFmtId="43" fontId="19" fillId="2" borderId="7" xfId="15" applyFont="1" applyFill="1" applyBorder="1" applyAlignment="1">
      <alignment/>
    </xf>
    <xf numFmtId="164" fontId="19" fillId="2" borderId="7" xfId="15" applyNumberFormat="1" applyFont="1" applyFill="1" applyBorder="1" applyAlignment="1">
      <alignment/>
    </xf>
    <xf numFmtId="164" fontId="22" fillId="2" borderId="7" xfId="15" applyNumberFormat="1" applyFont="1" applyFill="1" applyBorder="1" applyAlignment="1">
      <alignment/>
    </xf>
    <xf numFmtId="43" fontId="20" fillId="2" borderId="7" xfId="15" applyFont="1" applyFill="1" applyBorder="1" applyAlignment="1">
      <alignment/>
    </xf>
    <xf numFmtId="164" fontId="20" fillId="2" borderId="7" xfId="15" applyNumberFormat="1" applyFont="1" applyFill="1" applyBorder="1" applyAlignment="1">
      <alignment/>
    </xf>
    <xf numFmtId="164" fontId="21" fillId="2" borderId="7" xfId="15" applyNumberFormat="1" applyFont="1" applyFill="1" applyBorder="1" applyAlignment="1">
      <alignment/>
    </xf>
    <xf numFmtId="43" fontId="19" fillId="2" borderId="16" xfId="15" applyFont="1" applyFill="1" applyBorder="1" applyAlignment="1">
      <alignment/>
    </xf>
    <xf numFmtId="43" fontId="19" fillId="2" borderId="5" xfId="15" applyFont="1" applyFill="1" applyBorder="1" applyAlignment="1">
      <alignment/>
    </xf>
    <xf numFmtId="43" fontId="22" fillId="2" borderId="5" xfId="15" applyFont="1" applyFill="1" applyBorder="1" applyAlignment="1">
      <alignment/>
    </xf>
    <xf numFmtId="43" fontId="11" fillId="2" borderId="5" xfId="15" applyFont="1" applyFill="1" applyBorder="1" applyAlignment="1">
      <alignment/>
    </xf>
    <xf numFmtId="43" fontId="11" fillId="2" borderId="6" xfId="15" applyFont="1" applyFill="1" applyBorder="1" applyAlignment="1">
      <alignment/>
    </xf>
    <xf numFmtId="43" fontId="20" fillId="2" borderId="10" xfId="15" applyFont="1" applyFill="1" applyBorder="1" applyAlignment="1">
      <alignment/>
    </xf>
    <xf numFmtId="164" fontId="20" fillId="2" borderId="10" xfId="15" applyNumberFormat="1" applyFont="1" applyFill="1" applyBorder="1" applyAlignment="1">
      <alignment/>
    </xf>
    <xf numFmtId="164" fontId="21" fillId="2" borderId="10" xfId="15" applyNumberFormat="1" applyFont="1" applyFill="1" applyBorder="1" applyAlignment="1">
      <alignment/>
    </xf>
    <xf numFmtId="164" fontId="11" fillId="2" borderId="10" xfId="15" applyNumberFormat="1" applyFont="1" applyFill="1" applyBorder="1" applyAlignment="1">
      <alignment/>
    </xf>
    <xf numFmtId="3" fontId="23" fillId="0" borderId="0" xfId="0" applyNumberFormat="1" applyFont="1" applyBorder="1" applyAlignment="1">
      <alignment horizontal="right"/>
    </xf>
    <xf numFmtId="164" fontId="19" fillId="2" borderId="0" xfId="15" applyNumberFormat="1" applyFont="1" applyFill="1" applyAlignment="1">
      <alignment/>
    </xf>
    <xf numFmtId="0" fontId="7" fillId="2" borderId="0" xfId="0" applyFont="1" applyFill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center"/>
    </xf>
    <xf numFmtId="165" fontId="7" fillId="2" borderId="0" xfId="15" applyNumberFormat="1" applyFont="1" applyFill="1" applyBorder="1" applyAlignment="1">
      <alignment horizontal="center" vertical="center"/>
    </xf>
    <xf numFmtId="164" fontId="7" fillId="2" borderId="0" xfId="15" applyNumberFormat="1" applyFont="1" applyFill="1" applyBorder="1" applyAlignment="1">
      <alignment horizontal="right" vertical="center"/>
    </xf>
    <xf numFmtId="164" fontId="7" fillId="2" borderId="1" xfId="15" applyNumberFormat="1" applyFont="1" applyFill="1" applyBorder="1" applyAlignment="1">
      <alignment horizontal="right" vertical="center"/>
    </xf>
    <xf numFmtId="0" fontId="7" fillId="2" borderId="0" xfId="23" applyFont="1" applyFill="1" applyAlignment="1">
      <alignment horizontal="center" vertical="center"/>
      <protection/>
    </xf>
    <xf numFmtId="164" fontId="14" fillId="2" borderId="0" xfId="15" applyNumberFormat="1" applyFont="1" applyFill="1" applyAlignment="1">
      <alignment horizontal="right" vertical="center"/>
    </xf>
    <xf numFmtId="164" fontId="5" fillId="2" borderId="0" xfId="15" applyNumberFormat="1" applyFont="1" applyFill="1" applyAlignment="1">
      <alignment/>
    </xf>
    <xf numFmtId="0" fontId="9" fillId="2" borderId="0" xfId="23" applyFont="1" applyFill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left" vertical="center" wrapText="1"/>
    </xf>
    <xf numFmtId="164" fontId="4" fillId="3" borderId="16" xfId="15" applyNumberFormat="1" applyFont="1" applyFill="1" applyBorder="1" applyAlignment="1">
      <alignment vertical="center"/>
    </xf>
    <xf numFmtId="164" fontId="4" fillId="3" borderId="5" xfId="15" applyNumberFormat="1" applyFont="1" applyFill="1" applyBorder="1" applyAlignment="1">
      <alignment vertical="center"/>
    </xf>
    <xf numFmtId="164" fontId="4" fillId="3" borderId="6" xfId="15" applyNumberFormat="1" applyFont="1" applyFill="1" applyBorder="1" applyAlignment="1">
      <alignment vertical="center"/>
    </xf>
    <xf numFmtId="164" fontId="14" fillId="3" borderId="5" xfId="15" applyNumberFormat="1" applyFont="1" applyFill="1" applyBorder="1" applyAlignment="1">
      <alignment vertical="center"/>
    </xf>
    <xf numFmtId="164" fontId="14" fillId="3" borderId="6" xfId="15" applyNumberFormat="1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horizontal="left" vertical="center" wrapText="1"/>
    </xf>
    <xf numFmtId="164" fontId="5" fillId="2" borderId="16" xfId="15" applyNumberFormat="1" applyFont="1" applyFill="1" applyBorder="1" applyAlignment="1">
      <alignment vertical="center"/>
    </xf>
    <xf numFmtId="164" fontId="5" fillId="2" borderId="5" xfId="15" applyNumberFormat="1" applyFont="1" applyFill="1" applyBorder="1" applyAlignment="1">
      <alignment vertical="center"/>
    </xf>
    <xf numFmtId="164" fontId="5" fillId="2" borderId="6" xfId="15" applyNumberFormat="1" applyFont="1" applyFill="1" applyBorder="1" applyAlignment="1">
      <alignment vertical="center"/>
    </xf>
    <xf numFmtId="164" fontId="13" fillId="2" borderId="16" xfId="15" applyNumberFormat="1" applyFont="1" applyFill="1" applyBorder="1" applyAlignment="1">
      <alignment vertical="center"/>
    </xf>
    <xf numFmtId="164" fontId="13" fillId="2" borderId="6" xfId="15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left" vertical="center" wrapText="1"/>
    </xf>
    <xf numFmtId="164" fontId="5" fillId="2" borderId="17" xfId="15" applyNumberFormat="1" applyFont="1" applyFill="1" applyBorder="1" applyAlignment="1">
      <alignment vertical="center"/>
    </xf>
    <xf numFmtId="164" fontId="5" fillId="2" borderId="8" xfId="15" applyNumberFormat="1" applyFont="1" applyFill="1" applyBorder="1" applyAlignment="1">
      <alignment vertical="center"/>
    </xf>
    <xf numFmtId="164" fontId="5" fillId="2" borderId="9" xfId="15" applyNumberFormat="1" applyFont="1" applyFill="1" applyBorder="1" applyAlignment="1">
      <alignment vertical="center"/>
    </xf>
    <xf numFmtId="164" fontId="13" fillId="2" borderId="17" xfId="15" applyNumberFormat="1" applyFont="1" applyFill="1" applyBorder="1" applyAlignment="1">
      <alignment vertical="center"/>
    </xf>
    <xf numFmtId="164" fontId="13" fillId="2" borderId="9" xfId="15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horizontal="left" vertical="center" wrapText="1"/>
    </xf>
    <xf numFmtId="164" fontId="4" fillId="3" borderId="19" xfId="15" applyNumberFormat="1" applyFont="1" applyFill="1" applyBorder="1" applyAlignment="1">
      <alignment vertical="center"/>
    </xf>
    <xf numFmtId="164" fontId="4" fillId="3" borderId="20" xfId="15" applyNumberFormat="1" applyFont="1" applyFill="1" applyBorder="1" applyAlignment="1">
      <alignment vertical="center"/>
    </xf>
    <xf numFmtId="164" fontId="4" fillId="3" borderId="21" xfId="15" applyNumberFormat="1" applyFont="1" applyFill="1" applyBorder="1" applyAlignment="1">
      <alignment vertical="center"/>
    </xf>
    <xf numFmtId="164" fontId="14" fillId="3" borderId="20" xfId="15" applyNumberFormat="1" applyFont="1" applyFill="1" applyBorder="1" applyAlignment="1">
      <alignment vertical="center"/>
    </xf>
    <xf numFmtId="164" fontId="14" fillId="3" borderId="21" xfId="15" applyNumberFormat="1" applyFont="1" applyFill="1" applyBorder="1" applyAlignment="1">
      <alignment vertical="center"/>
    </xf>
    <xf numFmtId="164" fontId="14" fillId="2" borderId="0" xfId="15" applyNumberFormat="1" applyFont="1" applyFill="1" applyAlignment="1">
      <alignment horizontal="right" vertical="center" wrapText="1"/>
    </xf>
    <xf numFmtId="164" fontId="14" fillId="2" borderId="0" xfId="15" applyNumberFormat="1" applyFont="1" applyFill="1" applyBorder="1" applyAlignment="1">
      <alignment horizontal="right" vertical="center" wrapText="1"/>
    </xf>
    <xf numFmtId="49" fontId="4" fillId="2" borderId="0" xfId="23" applyNumberFormat="1" applyFont="1" applyFill="1" applyBorder="1" applyAlignment="1">
      <alignment horizontal="center" vertical="center"/>
      <protection/>
    </xf>
    <xf numFmtId="164" fontId="4" fillId="2" borderId="0" xfId="15" applyNumberFormat="1" applyFont="1" applyFill="1" applyBorder="1" applyAlignment="1">
      <alignment horizontal="left" vertical="center"/>
    </xf>
    <xf numFmtId="164" fontId="4" fillId="2" borderId="0" xfId="15" applyNumberFormat="1" applyFont="1" applyFill="1" applyBorder="1" applyAlignment="1">
      <alignment horizontal="center" vertical="center" wrapText="1"/>
    </xf>
    <xf numFmtId="49" fontId="4" fillId="2" borderId="13" xfId="15" applyNumberFormat="1" applyFont="1" applyFill="1" applyBorder="1" applyAlignment="1">
      <alignment horizontal="center" vertical="center"/>
    </xf>
    <xf numFmtId="0" fontId="4" fillId="2" borderId="13" xfId="23" applyFont="1" applyFill="1" applyBorder="1" applyAlignment="1">
      <alignment horizontal="center" vertical="center"/>
      <protection/>
    </xf>
    <xf numFmtId="164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 quotePrefix="1">
      <alignment horizontal="left" vertical="center"/>
    </xf>
    <xf numFmtId="164" fontId="12" fillId="2" borderId="0" xfId="15" applyNumberFormat="1" applyFont="1" applyFill="1" applyBorder="1" applyAlignment="1">
      <alignment horizontal="right" vertical="center"/>
    </xf>
    <xf numFmtId="164" fontId="5" fillId="2" borderId="0" xfId="15" applyNumberFormat="1" applyFont="1" applyFill="1" applyBorder="1" applyAlignment="1">
      <alignment horizontal="right" vertical="center" wrapText="1"/>
    </xf>
    <xf numFmtId="164" fontId="13" fillId="2" borderId="0" xfId="15" applyNumberFormat="1" applyFont="1" applyFill="1" applyBorder="1" applyAlignment="1">
      <alignment horizontal="right" vertical="center" wrapText="1"/>
    </xf>
    <xf numFmtId="0" fontId="4" fillId="2" borderId="0" xfId="23" applyFont="1" applyFill="1" applyBorder="1" applyAlignment="1">
      <alignment horizontal="right" vertical="center"/>
      <protection/>
    </xf>
    <xf numFmtId="164" fontId="13" fillId="2" borderId="0" xfId="15" applyNumberFormat="1" applyFont="1" applyFill="1" applyBorder="1" applyAlignment="1">
      <alignment horizontal="center" vertical="center" wrapText="1"/>
    </xf>
    <xf numFmtId="164" fontId="5" fillId="2" borderId="0" xfId="23" applyNumberFormat="1" applyFont="1" applyFill="1" applyBorder="1" applyAlignment="1">
      <alignment horizontal="center" vertical="center"/>
      <protection/>
    </xf>
    <xf numFmtId="164" fontId="5" fillId="2" borderId="0" xfId="15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15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0" xfId="15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13" fillId="2" borderId="0" xfId="15" applyNumberFormat="1" applyFont="1" applyFill="1" applyBorder="1" applyAlignment="1">
      <alignment horizontal="left" vertical="center"/>
    </xf>
    <xf numFmtId="49" fontId="4" fillId="2" borderId="0" xfId="15" applyNumberFormat="1" applyFont="1" applyFill="1" applyBorder="1" applyAlignment="1">
      <alignment horizontal="left" vertical="center" wrapText="1"/>
    </xf>
    <xf numFmtId="49" fontId="14" fillId="2" borderId="0" xfId="0" applyNumberFormat="1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164" fontId="14" fillId="2" borderId="1" xfId="15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wrapText="1"/>
    </xf>
    <xf numFmtId="164" fontId="13" fillId="2" borderId="0" xfId="15" applyNumberFormat="1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164" fontId="14" fillId="2" borderId="0" xfId="15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43" fontId="5" fillId="2" borderId="0" xfId="15" applyFont="1" applyFill="1" applyBorder="1" applyAlignment="1">
      <alignment horizontal="left" vertical="center"/>
    </xf>
    <xf numFmtId="43" fontId="4" fillId="2" borderId="0" xfId="15" applyFont="1" applyFill="1" applyBorder="1" applyAlignment="1">
      <alignment horizontal="left" vertical="center"/>
    </xf>
    <xf numFmtId="166" fontId="5" fillId="2" borderId="0" xfId="15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37" fontId="5" fillId="2" borderId="0" xfId="15" applyNumberFormat="1" applyFont="1" applyFill="1" applyBorder="1" applyAlignment="1">
      <alignment/>
    </xf>
    <xf numFmtId="164" fontId="5" fillId="2" borderId="0" xfId="15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top"/>
    </xf>
    <xf numFmtId="37" fontId="5" fillId="2" borderId="0" xfId="15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37" fontId="4" fillId="2" borderId="0" xfId="15" applyNumberFormat="1" applyFont="1" applyFill="1" applyBorder="1" applyAlignment="1">
      <alignment horizontal="right"/>
    </xf>
    <xf numFmtId="166" fontId="4" fillId="2" borderId="0" xfId="15" applyNumberFormat="1" applyFont="1" applyFill="1" applyBorder="1" applyAlignment="1">
      <alignment/>
    </xf>
    <xf numFmtId="37" fontId="4" fillId="2" borderId="0" xfId="15" applyNumberFormat="1" applyFont="1" applyFill="1" applyBorder="1" applyAlignment="1">
      <alignment/>
    </xf>
    <xf numFmtId="37" fontId="4" fillId="2" borderId="0" xfId="15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justify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 quotePrefix="1">
      <alignment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/>
    </xf>
    <xf numFmtId="37" fontId="7" fillId="2" borderId="0" xfId="15" applyNumberFormat="1" applyFont="1" applyFill="1" applyBorder="1" applyAlignment="1">
      <alignment/>
    </xf>
    <xf numFmtId="166" fontId="7" fillId="2" borderId="0" xfId="15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 horizontal="left" vertical="center"/>
    </xf>
    <xf numFmtId="164" fontId="4" fillId="2" borderId="1" xfId="15" applyNumberFormat="1" applyFont="1" applyFill="1" applyBorder="1" applyAlignment="1">
      <alignment horizontal="right" wrapText="1"/>
    </xf>
    <xf numFmtId="164" fontId="5" fillId="2" borderId="0" xfId="15" applyNumberFormat="1" applyFont="1" applyFill="1" applyBorder="1" applyAlignment="1">
      <alignment horizontal="center" wrapText="1"/>
    </xf>
    <xf numFmtId="0" fontId="5" fillId="2" borderId="0" xfId="0" applyFont="1" applyFill="1" applyBorder="1" applyAlignment="1" quotePrefix="1">
      <alignment horizontal="center" vertical="center"/>
    </xf>
    <xf numFmtId="49" fontId="5" fillId="2" borderId="0" xfId="15" applyNumberFormat="1" applyFont="1" applyFill="1" applyBorder="1" applyAlignment="1">
      <alignment horizontal="left" vertical="center"/>
    </xf>
    <xf numFmtId="164" fontId="13" fillId="2" borderId="0" xfId="15" applyNumberFormat="1" applyFont="1" applyFill="1" applyBorder="1" applyAlignment="1">
      <alignment horizontal="right" vertical="top" wrapText="1"/>
    </xf>
    <xf numFmtId="49" fontId="4" fillId="2" borderId="13" xfId="15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 quotePrefix="1">
      <alignment horizontal="left" vertical="center"/>
    </xf>
    <xf numFmtId="43" fontId="4" fillId="2" borderId="0" xfId="15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left" vertical="center"/>
    </xf>
    <xf numFmtId="41" fontId="4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/>
    </xf>
    <xf numFmtId="49" fontId="5" fillId="2" borderId="0" xfId="23" applyNumberFormat="1" applyFont="1" applyFill="1" applyBorder="1" applyAlignment="1">
      <alignment horizontal="left" vertical="center"/>
      <protection/>
    </xf>
    <xf numFmtId="164" fontId="4" fillId="2" borderId="22" xfId="15" applyNumberFormat="1" applyFont="1" applyFill="1" applyBorder="1" applyAlignment="1">
      <alignment horizontal="right" vertical="center" wrapText="1"/>
    </xf>
    <xf numFmtId="164" fontId="13" fillId="2" borderId="0" xfId="15" applyNumberFormat="1" applyFont="1" applyFill="1" applyBorder="1" applyAlignment="1">
      <alignment horizontal="right" vertical="center"/>
    </xf>
    <xf numFmtId="0" fontId="5" fillId="2" borderId="0" xfId="23" applyFont="1" applyFill="1" applyBorder="1" applyAlignment="1" quotePrefix="1">
      <alignment horizontal="center" vertical="center"/>
      <protection/>
    </xf>
    <xf numFmtId="0" fontId="5" fillId="2" borderId="0" xfId="23" applyFont="1" applyFill="1" applyBorder="1" applyAlignment="1">
      <alignment horizontal="right" vertical="center"/>
      <protection/>
    </xf>
    <xf numFmtId="0" fontId="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164" fontId="5" fillId="2" borderId="0" xfId="15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 quotePrefix="1">
      <alignment horizontal="center" vertical="top"/>
    </xf>
    <xf numFmtId="41" fontId="4" fillId="2" borderId="0" xfId="0" applyNumberFormat="1" applyFont="1" applyFill="1" applyBorder="1" applyAlignment="1">
      <alignment vertical="center"/>
    </xf>
    <xf numFmtId="164" fontId="4" fillId="2" borderId="0" xfId="15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left" vertical="center"/>
    </xf>
    <xf numFmtId="49" fontId="5" fillId="2" borderId="0" xfId="23" applyNumberFormat="1" applyFont="1" applyFill="1" applyAlignment="1">
      <alignment horizontal="left" vertical="center" wrapText="1"/>
      <protection/>
    </xf>
    <xf numFmtId="164" fontId="27" fillId="2" borderId="0" xfId="15" applyNumberFormat="1" applyFont="1" applyFill="1" applyBorder="1" applyAlignment="1">
      <alignment horizontal="right" vertical="center"/>
    </xf>
    <xf numFmtId="164" fontId="28" fillId="2" borderId="0" xfId="15" applyNumberFormat="1" applyFont="1" applyFill="1" applyBorder="1" applyAlignment="1">
      <alignment horizontal="center" vertical="center"/>
    </xf>
    <xf numFmtId="164" fontId="29" fillId="2" borderId="0" xfId="15" applyNumberFormat="1" applyFont="1" applyFill="1" applyBorder="1" applyAlignment="1">
      <alignment horizontal="right" vertical="center"/>
    </xf>
    <xf numFmtId="3" fontId="5" fillId="2" borderId="0" xfId="23" applyNumberFormat="1" applyFont="1" applyFill="1" applyAlignment="1">
      <alignment horizontal="center" vertical="center" wrapText="1"/>
      <protection/>
    </xf>
    <xf numFmtId="3" fontId="4" fillId="2" borderId="0" xfId="23" applyNumberFormat="1" applyFont="1" applyFill="1" applyAlignment="1">
      <alignment horizontal="center" vertical="center" wrapText="1"/>
      <protection/>
    </xf>
    <xf numFmtId="3" fontId="5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3" fontId="29" fillId="2" borderId="0" xfId="0" applyNumberFormat="1" applyFont="1" applyFill="1" applyAlignment="1">
      <alignment horizontal="right" vertical="center"/>
    </xf>
    <xf numFmtId="0" fontId="10" fillId="0" borderId="0" xfId="24" applyFont="1" applyFill="1" applyAlignment="1">
      <alignment vertical="center"/>
      <protection/>
    </xf>
    <xf numFmtId="164" fontId="27" fillId="2" borderId="0" xfId="15" applyNumberFormat="1" applyFont="1" applyFill="1" applyBorder="1" applyAlignment="1">
      <alignment horizontal="center" vertical="center"/>
    </xf>
    <xf numFmtId="0" fontId="8" fillId="0" borderId="0" xfId="24" applyFont="1" applyFill="1" applyAlignment="1">
      <alignment vertical="center"/>
      <protection/>
    </xf>
    <xf numFmtId="0" fontId="4" fillId="2" borderId="0" xfId="23" applyFont="1" applyFill="1" applyBorder="1" applyAlignment="1">
      <alignment horizontal="center" vertical="center" wrapText="1"/>
      <protection/>
    </xf>
    <xf numFmtId="164" fontId="8" fillId="0" borderId="23" xfId="2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8" fillId="0" borderId="0" xfId="26" applyNumberFormat="1" applyFont="1" applyFill="1" applyAlignment="1">
      <alignment vertical="center"/>
      <protection/>
    </xf>
    <xf numFmtId="0" fontId="10" fillId="0" borderId="0" xfId="25" applyNumberFormat="1" applyFont="1" applyFill="1" applyAlignment="1">
      <alignment vertical="center"/>
      <protection/>
    </xf>
    <xf numFmtId="3" fontId="8" fillId="0" borderId="0" xfId="25" applyNumberFormat="1" applyFont="1" applyFill="1" applyBorder="1" applyAlignment="1">
      <alignment vertical="center"/>
      <protection/>
    </xf>
    <xf numFmtId="41" fontId="8" fillId="0" borderId="0" xfId="25" applyNumberFormat="1" applyFont="1" applyFill="1" applyBorder="1" applyAlignment="1">
      <alignment vertical="center"/>
      <protection/>
    </xf>
    <xf numFmtId="3" fontId="8" fillId="0" borderId="0" xfId="15" applyNumberFormat="1" applyFont="1" applyFill="1" applyAlignment="1">
      <alignment vertical="center"/>
    </xf>
    <xf numFmtId="0" fontId="10" fillId="0" borderId="0" xfId="26" applyNumberFormat="1" applyFont="1" applyFill="1" applyAlignment="1">
      <alignment vertical="center"/>
      <protection/>
    </xf>
    <xf numFmtId="41" fontId="10" fillId="0" borderId="0" xfId="15" applyNumberFormat="1" applyFont="1" applyFill="1" applyAlignment="1">
      <alignment vertical="center"/>
    </xf>
    <xf numFmtId="41" fontId="10" fillId="0" borderId="0" xfId="25" applyNumberFormat="1" applyFont="1" applyFill="1" applyAlignment="1">
      <alignment vertical="center"/>
      <protection/>
    </xf>
    <xf numFmtId="0" fontId="32" fillId="0" borderId="0" xfId="26" applyNumberFormat="1" applyFont="1" applyFill="1" applyAlignment="1">
      <alignment vertical="center"/>
      <protection/>
    </xf>
    <xf numFmtId="3" fontId="10" fillId="0" borderId="0" xfId="15" applyNumberFormat="1" applyFont="1" applyFill="1" applyAlignment="1">
      <alignment vertical="center"/>
    </xf>
    <xf numFmtId="3" fontId="8" fillId="0" borderId="0" xfId="25" applyNumberFormat="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41" fontId="32" fillId="0" borderId="0" xfId="15" applyNumberFormat="1" applyFont="1" applyFill="1" applyAlignment="1">
      <alignment vertical="center"/>
    </xf>
    <xf numFmtId="3" fontId="32" fillId="0" borderId="0" xfId="25" applyNumberFormat="1" applyFont="1" applyFill="1" applyAlignment="1">
      <alignment vertical="center"/>
      <protection/>
    </xf>
    <xf numFmtId="41" fontId="32" fillId="0" borderId="0" xfId="25" applyNumberFormat="1" applyFont="1" applyFill="1" applyAlignment="1">
      <alignment vertical="center"/>
      <protection/>
    </xf>
    <xf numFmtId="3" fontId="10" fillId="0" borderId="0" xfId="25" applyNumberFormat="1" applyFont="1" applyFill="1" applyAlignment="1">
      <alignment vertical="center"/>
      <protection/>
    </xf>
    <xf numFmtId="0" fontId="8" fillId="0" borderId="1" xfId="26" applyNumberFormat="1" applyFont="1" applyFill="1" applyBorder="1" applyAlignment="1">
      <alignment vertical="center"/>
      <protection/>
    </xf>
    <xf numFmtId="0" fontId="10" fillId="0" borderId="1" xfId="25" applyNumberFormat="1" applyFont="1" applyFill="1" applyBorder="1" applyAlignment="1">
      <alignment vertical="center"/>
      <protection/>
    </xf>
    <xf numFmtId="3" fontId="8" fillId="0" borderId="1" xfId="25" applyNumberFormat="1" applyFont="1" applyFill="1" applyBorder="1" applyAlignment="1">
      <alignment vertical="center"/>
      <protection/>
    </xf>
    <xf numFmtId="41" fontId="8" fillId="0" borderId="1" xfId="25" applyNumberFormat="1" applyFont="1" applyFill="1" applyBorder="1" applyAlignment="1">
      <alignment vertical="center"/>
      <protection/>
    </xf>
    <xf numFmtId="164" fontId="0" fillId="0" borderId="0" xfId="0" applyNumberFormat="1" applyFill="1" applyAlignment="1">
      <alignment vertical="center"/>
    </xf>
    <xf numFmtId="164" fontId="28" fillId="2" borderId="0" xfId="15" applyNumberFormat="1" applyFont="1" applyFill="1" applyAlignment="1">
      <alignment horizontal="right" vertical="center"/>
    </xf>
    <xf numFmtId="164" fontId="27" fillId="2" borderId="0" xfId="15" applyNumberFormat="1" applyFont="1" applyFill="1" applyAlignment="1">
      <alignment horizontal="right" vertical="center"/>
    </xf>
    <xf numFmtId="164" fontId="28" fillId="2" borderId="13" xfId="15" applyNumberFormat="1" applyFont="1" applyFill="1" applyBorder="1" applyAlignment="1">
      <alignment horizontal="right" vertical="center"/>
    </xf>
    <xf numFmtId="0" fontId="10" fillId="0" borderId="0" xfId="24" applyFont="1" applyFill="1" applyBorder="1" applyAlignment="1">
      <alignment vertical="center"/>
      <protection/>
    </xf>
    <xf numFmtId="0" fontId="24" fillId="0" borderId="0" xfId="24" applyFont="1" applyFill="1" applyBorder="1" applyAlignment="1">
      <alignment vertical="center"/>
      <protection/>
    </xf>
    <xf numFmtId="0" fontId="24" fillId="0" borderId="1" xfId="24" applyFont="1" applyFill="1" applyBorder="1" applyAlignment="1">
      <alignment horizontal="center" vertical="center" wrapText="1"/>
      <protection/>
    </xf>
    <xf numFmtId="0" fontId="24" fillId="0" borderId="0" xfId="24" applyFont="1" applyFill="1" applyBorder="1" applyAlignment="1">
      <alignment horizontal="right" vertical="center"/>
      <protection/>
    </xf>
    <xf numFmtId="0" fontId="8" fillId="0" borderId="0" xfId="24" applyFont="1" applyFill="1" applyBorder="1" applyAlignment="1">
      <alignment vertical="center"/>
      <protection/>
    </xf>
    <xf numFmtId="0" fontId="8" fillId="0" borderId="0" xfId="24" applyFont="1" applyFill="1" applyBorder="1" applyAlignment="1">
      <alignment horizontal="right" vertical="center"/>
      <protection/>
    </xf>
    <xf numFmtId="164" fontId="8" fillId="0" borderId="0" xfId="17" applyNumberFormat="1" applyFont="1" applyFill="1" applyBorder="1" applyAlignment="1">
      <alignment horizontal="right" vertical="center"/>
    </xf>
    <xf numFmtId="3" fontId="24" fillId="0" borderId="0" xfId="24" applyNumberFormat="1" applyFont="1" applyFill="1" applyBorder="1" applyAlignment="1">
      <alignment vertical="center"/>
      <protection/>
    </xf>
    <xf numFmtId="175" fontId="24" fillId="0" borderId="0" xfId="24" applyNumberFormat="1" applyFont="1" applyFill="1" applyBorder="1" applyAlignment="1">
      <alignment vertical="center"/>
      <protection/>
    </xf>
    <xf numFmtId="175" fontId="24" fillId="0" borderId="0" xfId="24" applyNumberFormat="1" applyFont="1" applyFill="1" applyBorder="1" applyAlignment="1">
      <alignment horizontal="right" vertical="center"/>
      <protection/>
    </xf>
    <xf numFmtId="3" fontId="24" fillId="0" borderId="0" xfId="17" applyNumberFormat="1" applyFont="1" applyFill="1" applyBorder="1" applyAlignment="1">
      <alignment horizontal="right" vertical="center"/>
    </xf>
    <xf numFmtId="41" fontId="10" fillId="0" borderId="0" xfId="15" applyNumberFormat="1" applyFont="1" applyFill="1" applyBorder="1" applyAlignment="1">
      <alignment vertical="center"/>
    </xf>
    <xf numFmtId="175" fontId="10" fillId="0" borderId="0" xfId="24" applyNumberFormat="1" applyFont="1" applyFill="1" applyBorder="1" applyAlignment="1">
      <alignment vertical="center"/>
      <protection/>
    </xf>
    <xf numFmtId="175" fontId="8" fillId="0" borderId="0" xfId="24" applyNumberFormat="1" applyFont="1" applyFill="1" applyBorder="1" applyAlignment="1">
      <alignment horizontal="right" vertical="center"/>
      <protection/>
    </xf>
    <xf numFmtId="41" fontId="10" fillId="0" borderId="0" xfId="15" applyNumberFormat="1" applyFont="1" applyFill="1" applyBorder="1" applyAlignment="1">
      <alignment horizontal="right" vertical="center"/>
    </xf>
    <xf numFmtId="175" fontId="10" fillId="0" borderId="0" xfId="24" applyNumberFormat="1" applyFont="1" applyFill="1" applyBorder="1" applyAlignment="1">
      <alignment horizontal="right" vertical="center"/>
      <protection/>
    </xf>
    <xf numFmtId="175" fontId="34" fillId="0" borderId="0" xfId="24" applyNumberFormat="1" applyFont="1" applyFill="1" applyBorder="1" applyAlignment="1">
      <alignment vertical="center"/>
      <protection/>
    </xf>
    <xf numFmtId="0" fontId="25" fillId="0" borderId="0" xfId="24" applyFont="1" applyFill="1" applyBorder="1" applyAlignment="1">
      <alignment vertical="center"/>
      <protection/>
    </xf>
    <xf numFmtId="175" fontId="35" fillId="0" borderId="0" xfId="24" applyNumberFormat="1" applyFont="1" applyFill="1" applyBorder="1" applyAlignment="1">
      <alignment vertical="center"/>
      <protection/>
    </xf>
    <xf numFmtId="175" fontId="25" fillId="0" borderId="0" xfId="24" applyNumberFormat="1" applyFont="1" applyFill="1" applyBorder="1" applyAlignment="1">
      <alignment horizontal="right" vertical="center"/>
      <protection/>
    </xf>
    <xf numFmtId="175" fontId="36" fillId="0" borderId="0" xfId="24" applyNumberFormat="1" applyFont="1" applyFill="1" applyBorder="1" applyAlignment="1">
      <alignment horizontal="right" vertical="center"/>
      <protection/>
    </xf>
    <xf numFmtId="175" fontId="37" fillId="0" borderId="0" xfId="24" applyNumberFormat="1" applyFont="1" applyFill="1" applyBorder="1" applyAlignment="1">
      <alignment vertical="center"/>
      <protection/>
    </xf>
    <xf numFmtId="3" fontId="10" fillId="0" borderId="0" xfId="24" applyNumberFormat="1" applyFont="1" applyFill="1" applyBorder="1" applyAlignment="1">
      <alignment vertical="center"/>
      <protection/>
    </xf>
    <xf numFmtId="0" fontId="10" fillId="0" borderId="0" xfId="24" applyFont="1" applyFill="1" applyBorder="1" applyAlignment="1">
      <alignment horizontal="left" vertical="center"/>
      <protection/>
    </xf>
    <xf numFmtId="175" fontId="8" fillId="0" borderId="0" xfId="24" applyNumberFormat="1" applyFont="1" applyFill="1" applyBorder="1" applyAlignment="1">
      <alignment vertical="center"/>
      <protection/>
    </xf>
    <xf numFmtId="0" fontId="24" fillId="0" borderId="0" xfId="0" applyFont="1" applyAlignment="1">
      <alignment vertical="center"/>
    </xf>
    <xf numFmtId="3" fontId="24" fillId="0" borderId="0" xfId="24" applyNumberFormat="1" applyFont="1" applyFill="1" applyAlignment="1">
      <alignment vertical="center"/>
      <protection/>
    </xf>
    <xf numFmtId="0" fontId="10" fillId="0" borderId="0" xfId="0" applyFont="1" applyAlignment="1">
      <alignment vertical="center"/>
    </xf>
    <xf numFmtId="3" fontId="10" fillId="0" borderId="0" xfId="24" applyNumberFormat="1" applyFont="1" applyFill="1" applyAlignment="1">
      <alignment vertical="center"/>
      <protection/>
    </xf>
    <xf numFmtId="0" fontId="24" fillId="0" borderId="0" xfId="24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41" fontId="8" fillId="0" borderId="0" xfId="24" applyNumberFormat="1" applyFont="1" applyFill="1" applyBorder="1" applyAlignment="1">
      <alignment horizontal="right" vertical="center"/>
      <protection/>
    </xf>
    <xf numFmtId="3" fontId="10" fillId="0" borderId="0" xfId="17" applyNumberFormat="1" applyFont="1" applyFill="1" applyAlignment="1">
      <alignment vertical="center"/>
    </xf>
    <xf numFmtId="3" fontId="10" fillId="0" borderId="0" xfId="24" applyNumberFormat="1" applyFont="1" applyFill="1" applyAlignment="1">
      <alignment horizontal="right" vertical="center"/>
      <protection/>
    </xf>
    <xf numFmtId="3" fontId="10" fillId="0" borderId="0" xfId="17" applyNumberFormat="1" applyFont="1" applyFill="1" applyAlignment="1">
      <alignment horizontal="right" vertical="center"/>
    </xf>
    <xf numFmtId="0" fontId="10" fillId="0" borderId="0" xfId="24" applyFont="1" applyFill="1" applyAlignment="1">
      <alignment horizontal="right" vertical="center"/>
      <protection/>
    </xf>
    <xf numFmtId="164" fontId="27" fillId="2" borderId="0" xfId="15" applyNumberFormat="1" applyFont="1" applyFill="1" applyBorder="1" applyAlignment="1">
      <alignment horizontal="center" vertical="center" wrapText="1"/>
    </xf>
    <xf numFmtId="164" fontId="28" fillId="2" borderId="0" xfId="15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5" fillId="2" borderId="0" xfId="15" applyNumberFormat="1" applyFont="1" applyFill="1" applyBorder="1" applyAlignment="1">
      <alignment/>
    </xf>
    <xf numFmtId="3" fontId="4" fillId="2" borderId="0" xfId="15" applyNumberFormat="1" applyFont="1" applyFill="1" applyBorder="1" applyAlignment="1">
      <alignment/>
    </xf>
    <xf numFmtId="3" fontId="4" fillId="2" borderId="0" xfId="15" applyNumberFormat="1" applyFont="1" applyFill="1" applyBorder="1" applyAlignment="1">
      <alignment horizontal="right"/>
    </xf>
    <xf numFmtId="3" fontId="7" fillId="2" borderId="0" xfId="15" applyNumberFormat="1" applyFont="1" applyFill="1" applyBorder="1" applyAlignment="1">
      <alignment/>
    </xf>
    <xf numFmtId="49" fontId="4" fillId="2" borderId="0" xfId="15" applyNumberFormat="1" applyFont="1" applyFill="1" applyBorder="1" applyAlignment="1">
      <alignment horizontal="center" vertical="center" wrapText="1"/>
    </xf>
    <xf numFmtId="164" fontId="28" fillId="2" borderId="22" xfId="15" applyNumberFormat="1" applyFont="1" applyFill="1" applyBorder="1" applyAlignment="1">
      <alignment horizontal="right" vertical="center" wrapText="1"/>
    </xf>
    <xf numFmtId="3" fontId="18" fillId="0" borderId="0" xfId="0" applyNumberFormat="1" applyFont="1" applyAlignment="1">
      <alignment/>
    </xf>
    <xf numFmtId="164" fontId="27" fillId="2" borderId="0" xfId="15" applyNumberFormat="1" applyFont="1" applyFill="1" applyBorder="1" applyAlignment="1">
      <alignment horizontal="right" vertical="center"/>
    </xf>
    <xf numFmtId="164" fontId="28" fillId="2" borderId="13" xfId="15" applyNumberFormat="1" applyFont="1" applyFill="1" applyBorder="1" applyAlignment="1">
      <alignment horizontal="right" vertical="center"/>
    </xf>
    <xf numFmtId="166" fontId="38" fillId="2" borderId="0" xfId="15" applyNumberFormat="1" applyFont="1" applyFill="1" applyBorder="1" applyAlignment="1">
      <alignment/>
    </xf>
    <xf numFmtId="164" fontId="18" fillId="2" borderId="7" xfId="15" applyNumberFormat="1" applyFont="1" applyFill="1" applyBorder="1" applyAlignment="1">
      <alignment/>
    </xf>
    <xf numFmtId="164" fontId="39" fillId="2" borderId="7" xfId="15" applyNumberFormat="1" applyFont="1" applyFill="1" applyBorder="1" applyAlignment="1">
      <alignment/>
    </xf>
    <xf numFmtId="164" fontId="18" fillId="0" borderId="7" xfId="15" applyNumberFormat="1" applyFont="1" applyFill="1" applyBorder="1" applyAlignment="1">
      <alignment horizontal="left"/>
    </xf>
    <xf numFmtId="43" fontId="39" fillId="3" borderId="5" xfId="15" applyFont="1" applyFill="1" applyBorder="1" applyAlignment="1">
      <alignment/>
    </xf>
    <xf numFmtId="43" fontId="39" fillId="3" borderId="6" xfId="15" applyFont="1" applyFill="1" applyBorder="1" applyAlignment="1">
      <alignment/>
    </xf>
    <xf numFmtId="43" fontId="16" fillId="2" borderId="7" xfId="15" applyFont="1" applyFill="1" applyBorder="1" applyAlignment="1">
      <alignment/>
    </xf>
    <xf numFmtId="164" fontId="16" fillId="2" borderId="24" xfId="15" applyNumberFormat="1" applyFont="1" applyFill="1" applyBorder="1" applyAlignment="1">
      <alignment/>
    </xf>
    <xf numFmtId="164" fontId="40" fillId="2" borderId="7" xfId="15" applyNumberFormat="1" applyFont="1" applyFill="1" applyBorder="1" applyAlignment="1">
      <alignment/>
    </xf>
    <xf numFmtId="0" fontId="16" fillId="2" borderId="0" xfId="0" applyFont="1" applyFill="1" applyAlignment="1">
      <alignment/>
    </xf>
    <xf numFmtId="43" fontId="16" fillId="2" borderId="10" xfId="15" applyFont="1" applyFill="1" applyBorder="1" applyAlignment="1">
      <alignment/>
    </xf>
    <xf numFmtId="164" fontId="16" fillId="2" borderId="10" xfId="15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41" fillId="0" borderId="0" xfId="0" applyFont="1" applyAlignment="1">
      <alignment vertical="center"/>
    </xf>
    <xf numFmtId="38" fontId="38" fillId="0" borderId="0" xfId="0" applyNumberFormat="1" applyFont="1" applyAlignment="1">
      <alignment/>
    </xf>
    <xf numFmtId="38" fontId="38" fillId="2" borderId="0" xfId="0" applyNumberFormat="1" applyFont="1" applyFill="1" applyAlignment="1">
      <alignment/>
    </xf>
    <xf numFmtId="0" fontId="42" fillId="0" borderId="1" xfId="0" applyFont="1" applyBorder="1" applyAlignment="1">
      <alignment vertical="center"/>
    </xf>
    <xf numFmtId="38" fontId="43" fillId="0" borderId="1" xfId="0" applyNumberFormat="1" applyFont="1" applyBorder="1" applyAlignment="1">
      <alignment horizontal="left"/>
    </xf>
    <xf numFmtId="38" fontId="38" fillId="0" borderId="1" xfId="0" applyNumberFormat="1" applyFont="1" applyBorder="1" applyAlignment="1">
      <alignment horizontal="center"/>
    </xf>
    <xf numFmtId="38" fontId="38" fillId="0" borderId="1" xfId="0" applyNumberFormat="1" applyFont="1" applyBorder="1" applyAlignment="1">
      <alignment/>
    </xf>
    <xf numFmtId="38" fontId="43" fillId="0" borderId="0" xfId="0" applyNumberFormat="1" applyFont="1" applyAlignment="1">
      <alignment/>
    </xf>
    <xf numFmtId="38" fontId="46" fillId="2" borderId="0" xfId="0" applyNumberFormat="1" applyFont="1" applyFill="1" applyAlignment="1">
      <alignment/>
    </xf>
    <xf numFmtId="38" fontId="46" fillId="0" borderId="0" xfId="0" applyNumberFormat="1" applyFont="1" applyAlignment="1">
      <alignment/>
    </xf>
    <xf numFmtId="38" fontId="43" fillId="0" borderId="0" xfId="0" applyNumberFormat="1" applyFont="1" applyAlignment="1">
      <alignment horizontal="center"/>
    </xf>
    <xf numFmtId="38" fontId="11" fillId="0" borderId="0" xfId="0" applyNumberFormat="1" applyFont="1" applyAlignment="1">
      <alignment horizontal="center"/>
    </xf>
    <xf numFmtId="38" fontId="47" fillId="0" borderId="14" xfId="0" applyNumberFormat="1" applyFont="1" applyBorder="1" applyAlignment="1">
      <alignment horizontal="center" vertical="center"/>
    </xf>
    <xf numFmtId="38" fontId="11" fillId="0" borderId="14" xfId="0" applyNumberFormat="1" applyFont="1" applyBorder="1" applyAlignment="1">
      <alignment horizontal="center" vertical="center"/>
    </xf>
    <xf numFmtId="38" fontId="11" fillId="0" borderId="14" xfId="0" applyNumberFormat="1" applyFont="1" applyBorder="1" applyAlignment="1">
      <alignment horizontal="center" vertical="center" wrapText="1"/>
    </xf>
    <xf numFmtId="38" fontId="38" fillId="0" borderId="0" xfId="0" applyNumberFormat="1" applyFont="1" applyAlignment="1">
      <alignment horizontal="center" vertical="center"/>
    </xf>
    <xf numFmtId="38" fontId="11" fillId="0" borderId="18" xfId="0" applyNumberFormat="1" applyFont="1" applyBorder="1" applyAlignment="1">
      <alignment/>
    </xf>
    <xf numFmtId="38" fontId="11" fillId="0" borderId="18" xfId="0" applyNumberFormat="1" applyFont="1" applyBorder="1" applyAlignment="1">
      <alignment horizontal="center"/>
    </xf>
    <xf numFmtId="38" fontId="16" fillId="0" borderId="7" xfId="0" applyNumberFormat="1" applyFont="1" applyBorder="1" applyAlignment="1">
      <alignment/>
    </xf>
    <xf numFmtId="38" fontId="16" fillId="0" borderId="7" xfId="0" applyNumberFormat="1" applyFont="1" applyBorder="1" applyAlignment="1">
      <alignment horizontal="center"/>
    </xf>
    <xf numFmtId="38" fontId="16" fillId="2" borderId="7" xfId="0" applyNumberFormat="1" applyFont="1" applyFill="1" applyBorder="1" applyAlignment="1">
      <alignment/>
    </xf>
    <xf numFmtId="38" fontId="1" fillId="0" borderId="7" xfId="0" applyNumberFormat="1" applyFont="1" applyBorder="1" applyAlignment="1">
      <alignment/>
    </xf>
    <xf numFmtId="38" fontId="1" fillId="0" borderId="7" xfId="0" applyNumberFormat="1" applyFont="1" applyBorder="1" applyAlignment="1">
      <alignment horizontal="center"/>
    </xf>
    <xf numFmtId="38" fontId="1" fillId="2" borderId="7" xfId="0" applyNumberFormat="1" applyFont="1" applyFill="1" applyBorder="1" applyAlignment="1">
      <alignment/>
    </xf>
    <xf numFmtId="38" fontId="1" fillId="2" borderId="7" xfId="0" applyNumberFormat="1" applyFont="1" applyFill="1" applyBorder="1" applyAlignment="1">
      <alignment horizontal="center"/>
    </xf>
    <xf numFmtId="38" fontId="16" fillId="2" borderId="7" xfId="0" applyNumberFormat="1" applyFont="1" applyFill="1" applyBorder="1" applyAlignment="1">
      <alignment horizontal="center"/>
    </xf>
    <xf numFmtId="38" fontId="11" fillId="0" borderId="7" xfId="0" applyNumberFormat="1" applyFont="1" applyBorder="1" applyAlignment="1">
      <alignment/>
    </xf>
    <xf numFmtId="38" fontId="11" fillId="0" borderId="7" xfId="0" applyNumberFormat="1" applyFont="1" applyBorder="1" applyAlignment="1">
      <alignment horizontal="center"/>
    </xf>
    <xf numFmtId="38" fontId="17" fillId="0" borderId="7" xfId="0" applyNumberFormat="1" applyFont="1" applyBorder="1" applyAlignment="1">
      <alignment/>
    </xf>
    <xf numFmtId="38" fontId="17" fillId="0" borderId="7" xfId="0" applyNumberFormat="1" applyFont="1" applyBorder="1" applyAlignment="1">
      <alignment horizontal="center"/>
    </xf>
    <xf numFmtId="38" fontId="17" fillId="2" borderId="7" xfId="0" applyNumberFormat="1" applyFont="1" applyFill="1" applyBorder="1" applyAlignment="1">
      <alignment/>
    </xf>
    <xf numFmtId="38" fontId="49" fillId="0" borderId="0" xfId="0" applyNumberFormat="1" applyFont="1" applyAlignment="1">
      <alignment/>
    </xf>
    <xf numFmtId="38" fontId="1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 horizontal="center"/>
    </xf>
    <xf numFmtId="38" fontId="18" fillId="0" borderId="7" xfId="0" applyNumberFormat="1" applyFont="1" applyBorder="1" applyAlignment="1">
      <alignment/>
    </xf>
    <xf numFmtId="38" fontId="47" fillId="0" borderId="12" xfId="0" applyNumberFormat="1" applyFont="1" applyBorder="1" applyAlignment="1">
      <alignment horizontal="center"/>
    </xf>
    <xf numFmtId="38" fontId="11" fillId="0" borderId="12" xfId="0" applyNumberFormat="1" applyFont="1" applyBorder="1" applyAlignment="1">
      <alignment horizontal="center"/>
    </xf>
    <xf numFmtId="38" fontId="11" fillId="0" borderId="12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center"/>
    </xf>
    <xf numFmtId="38" fontId="51" fillId="2" borderId="0" xfId="0" applyNumberFormat="1" applyFont="1" applyFill="1" applyAlignment="1">
      <alignment horizontal="center"/>
    </xf>
    <xf numFmtId="38" fontId="52" fillId="0" borderId="0" xfId="0" applyNumberFormat="1" applyFont="1" applyAlignment="1">
      <alignment/>
    </xf>
    <xf numFmtId="38" fontId="52" fillId="0" borderId="0" xfId="0" applyNumberFormat="1" applyFont="1" applyAlignment="1">
      <alignment horizontal="center"/>
    </xf>
    <xf numFmtId="38" fontId="52" fillId="2" borderId="0" xfId="0" applyNumberFormat="1" applyFont="1" applyFill="1" applyAlignment="1">
      <alignment horizontal="center"/>
    </xf>
    <xf numFmtId="38" fontId="38" fillId="0" borderId="0" xfId="0" applyNumberFormat="1" applyFont="1" applyAlignment="1">
      <alignment horizontal="center"/>
    </xf>
    <xf numFmtId="0" fontId="54" fillId="0" borderId="1" xfId="0" applyFont="1" applyBorder="1" applyAlignment="1">
      <alignment vertical="center"/>
    </xf>
    <xf numFmtId="0" fontId="10" fillId="0" borderId="1" xfId="0" applyFont="1" applyBorder="1" applyAlignment="1">
      <alignment/>
    </xf>
    <xf numFmtId="0" fontId="57" fillId="0" borderId="0" xfId="0" applyAlignment="1">
      <alignment horizontal="center" vertical="center"/>
    </xf>
    <xf numFmtId="0" fontId="59" fillId="0" borderId="4" xfId="0" applyFont="1" applyBorder="1" applyAlignment="1">
      <alignment vertical="center"/>
    </xf>
    <xf numFmtId="0" fontId="60" fillId="0" borderId="4" xfId="0" applyFont="1" applyBorder="1" applyAlignment="1">
      <alignment/>
    </xf>
    <xf numFmtId="0" fontId="42" fillId="0" borderId="4" xfId="0" applyFont="1" applyBorder="1" applyAlignment="1">
      <alignment horizontal="center" vertical="center"/>
    </xf>
    <xf numFmtId="0" fontId="42" fillId="0" borderId="7" xfId="0" applyFont="1" applyBorder="1" applyAlignment="1">
      <alignment vertical="center"/>
    </xf>
    <xf numFmtId="0" fontId="42" fillId="0" borderId="7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/>
    </xf>
    <xf numFmtId="164" fontId="42" fillId="0" borderId="7" xfId="0" applyNumberFormat="1" applyFont="1" applyBorder="1" applyAlignment="1">
      <alignment/>
    </xf>
    <xf numFmtId="0" fontId="59" fillId="0" borderId="7" xfId="0" applyFont="1" applyBorder="1" applyAlignment="1">
      <alignment vertical="center"/>
    </xf>
    <xf numFmtId="0" fontId="54" fillId="0" borderId="7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/>
    </xf>
    <xf numFmtId="0" fontId="62" fillId="0" borderId="7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164" fontId="8" fillId="2" borderId="10" xfId="0" applyNumberFormat="1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164" fontId="39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5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3" fontId="0" fillId="0" borderId="0" xfId="0" applyNumberFormat="1" applyAlignment="1">
      <alignment/>
    </xf>
    <xf numFmtId="3" fontId="42" fillId="0" borderId="0" xfId="0" applyNumberFormat="1" applyFont="1" applyAlignment="1">
      <alignment/>
    </xf>
    <xf numFmtId="0" fontId="41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42" fillId="0" borderId="1" xfId="0" applyFont="1" applyBorder="1" applyAlignment="1">
      <alignment horizontal="left" vertical="center"/>
    </xf>
    <xf numFmtId="3" fontId="38" fillId="0" borderId="0" xfId="0" applyNumberFormat="1" applyFont="1" applyBorder="1" applyAlignment="1">
      <alignment horizontal="left"/>
    </xf>
    <xf numFmtId="38" fontId="38" fillId="2" borderId="0" xfId="0" applyNumberFormat="1" applyFont="1" applyFill="1" applyAlignment="1">
      <alignment horizontal="left"/>
    </xf>
    <xf numFmtId="3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 horizontal="right"/>
    </xf>
    <xf numFmtId="37" fontId="42" fillId="0" borderId="25" xfId="0" applyNumberFormat="1" applyFont="1" applyBorder="1" applyAlignment="1">
      <alignment horizontal="right" vertical="top"/>
    </xf>
    <xf numFmtId="37" fontId="42" fillId="0" borderId="25" xfId="0" applyNumberFormat="1" applyFont="1" applyFill="1" applyBorder="1" applyAlignment="1">
      <alignment horizontal="right" vertical="top"/>
    </xf>
    <xf numFmtId="37" fontId="10" fillId="0" borderId="25" xfId="0" applyNumberFormat="1" applyFont="1" applyFill="1" applyBorder="1" applyAlignment="1">
      <alignment horizontal="right" vertical="top"/>
    </xf>
    <xf numFmtId="0" fontId="11" fillId="0" borderId="0" xfId="0" applyFont="1" applyAlignment="1">
      <alignment/>
    </xf>
    <xf numFmtId="0" fontId="32" fillId="0" borderId="0" xfId="0" applyFont="1" applyAlignment="1">
      <alignment/>
    </xf>
    <xf numFmtId="3" fontId="61" fillId="0" borderId="0" xfId="0" applyNumberFormat="1" applyFont="1" applyAlignment="1">
      <alignment/>
    </xf>
    <xf numFmtId="0" fontId="27" fillId="2" borderId="0" xfId="0" applyFont="1" applyFill="1" applyAlignment="1">
      <alignment horizontal="center" vertical="center"/>
    </xf>
    <xf numFmtId="0" fontId="58" fillId="0" borderId="12" xfId="0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3" fontId="42" fillId="0" borderId="7" xfId="0" applyNumberFormat="1" applyFont="1" applyBorder="1" applyAlignment="1">
      <alignment horizontal="center" vertical="center"/>
    </xf>
    <xf numFmtId="3" fontId="59" fillId="0" borderId="7" xfId="0" applyNumberFormat="1" applyFont="1" applyBorder="1" applyAlignment="1">
      <alignment horizontal="center" vertical="center"/>
    </xf>
    <xf numFmtId="3" fontId="42" fillId="0" borderId="7" xfId="0" applyNumberFormat="1" applyFont="1" applyBorder="1" applyAlignment="1">
      <alignment/>
    </xf>
    <xf numFmtId="3" fontId="59" fillId="0" borderId="10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64" fontId="10" fillId="0" borderId="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74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74" fillId="0" borderId="0" xfId="0" applyFont="1" applyFill="1" applyBorder="1" applyAlignment="1">
      <alignment horizontal="right"/>
    </xf>
    <xf numFmtId="0" fontId="76" fillId="0" borderId="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49" fillId="0" borderId="0" xfId="0" applyFont="1" applyFill="1" applyBorder="1" applyAlignment="1">
      <alignment horizontal="right"/>
    </xf>
    <xf numFmtId="0" fontId="49" fillId="0" borderId="0" xfId="0" applyFont="1" applyAlignment="1">
      <alignment/>
    </xf>
    <xf numFmtId="0" fontId="3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7" fillId="2" borderId="0" xfId="23" applyFont="1" applyFill="1" applyBorder="1" applyAlignment="1">
      <alignment horizontal="center" vertical="center"/>
      <protection/>
    </xf>
    <xf numFmtId="0" fontId="9" fillId="2" borderId="0" xfId="23" applyFont="1" applyFill="1" applyBorder="1" applyAlignment="1">
      <alignment horizontal="center" vertical="center"/>
      <protection/>
    </xf>
    <xf numFmtId="3" fontId="8" fillId="0" borderId="0" xfId="24" applyNumberFormat="1" applyFont="1" applyFill="1" applyBorder="1" applyAlignment="1">
      <alignment vertical="center"/>
      <protection/>
    </xf>
    <xf numFmtId="3" fontId="10" fillId="0" borderId="0" xfId="17" applyNumberFormat="1" applyFont="1" applyFill="1" applyBorder="1" applyAlignment="1">
      <alignment vertical="center"/>
    </xf>
    <xf numFmtId="0" fontId="37" fillId="0" borderId="0" xfId="24" applyFont="1" applyFill="1" applyBorder="1" applyAlignment="1">
      <alignment vertical="center"/>
      <protection/>
    </xf>
    <xf numFmtId="3" fontId="8" fillId="0" borderId="0" xfId="24" applyNumberFormat="1" applyFont="1" applyFill="1" applyBorder="1" applyAlignment="1">
      <alignment horizontal="right" vertical="center"/>
      <protection/>
    </xf>
    <xf numFmtId="3" fontId="10" fillId="0" borderId="0" xfId="24" applyNumberFormat="1" applyFont="1" applyFill="1" applyBorder="1" applyAlignment="1">
      <alignment horizontal="right" vertical="center"/>
      <protection/>
    </xf>
    <xf numFmtId="164" fontId="4" fillId="2" borderId="0" xfId="15" applyNumberFormat="1" applyFont="1" applyFill="1" applyBorder="1" applyAlignment="1">
      <alignment horizontal="right" wrapText="1"/>
    </xf>
    <xf numFmtId="3" fontId="18" fillId="0" borderId="0" xfId="0" applyNumberFormat="1" applyFont="1" applyBorder="1" applyAlignment="1">
      <alignment/>
    </xf>
    <xf numFmtId="9" fontId="10" fillId="0" borderId="0" xfId="27" applyNumberFormat="1" applyFont="1" applyFill="1" applyBorder="1" applyAlignment="1">
      <alignment horizontal="center" vertical="center"/>
    </xf>
    <xf numFmtId="9" fontId="10" fillId="0" borderId="0" xfId="24" applyNumberFormat="1" applyFont="1" applyFill="1" applyBorder="1" applyAlignment="1">
      <alignment horizontal="center" vertical="center"/>
      <protection/>
    </xf>
    <xf numFmtId="3" fontId="54" fillId="0" borderId="13" xfId="24" applyNumberFormat="1" applyFont="1" applyFill="1" applyBorder="1" applyAlignment="1">
      <alignment vertical="center"/>
      <protection/>
    </xf>
    <xf numFmtId="3" fontId="54" fillId="0" borderId="34" xfId="24" applyNumberFormat="1" applyFont="1" applyFill="1" applyBorder="1" applyAlignment="1">
      <alignment horizontal="right" vertical="center"/>
      <protection/>
    </xf>
    <xf numFmtId="3" fontId="54" fillId="0" borderId="1" xfId="25" applyNumberFormat="1" applyFont="1" applyFill="1" applyBorder="1" applyAlignment="1">
      <alignment vertical="center"/>
      <protection/>
    </xf>
    <xf numFmtId="49" fontId="28" fillId="2" borderId="0" xfId="0" applyNumberFormat="1" applyFont="1" applyFill="1" applyAlignment="1">
      <alignment horizontal="left" vertical="center"/>
    </xf>
    <xf numFmtId="43" fontId="39" fillId="2" borderId="0" xfId="15" applyFont="1" applyFill="1" applyAlignment="1">
      <alignment/>
    </xf>
    <xf numFmtId="0" fontId="10" fillId="2" borderId="0" xfId="24" applyFont="1" applyFill="1" applyAlignment="1">
      <alignment vertical="center"/>
      <protection/>
    </xf>
    <xf numFmtId="0" fontId="8" fillId="2" borderId="0" xfId="24" applyFont="1" applyFill="1" applyAlignment="1">
      <alignment vertical="center"/>
      <protection/>
    </xf>
    <xf numFmtId="0" fontId="10" fillId="2" borderId="0" xfId="24" applyFont="1" applyFill="1" applyAlignment="1">
      <alignment horizontal="right" vertical="center"/>
      <protection/>
    </xf>
    <xf numFmtId="164" fontId="28" fillId="2" borderId="0" xfId="15" applyNumberFormat="1" applyFont="1" applyFill="1" applyBorder="1" applyAlignment="1">
      <alignment horizontal="center" vertical="center" wrapText="1"/>
    </xf>
    <xf numFmtId="0" fontId="42" fillId="0" borderId="4" xfId="0" applyFont="1" applyBorder="1" applyAlignment="1">
      <alignment/>
    </xf>
    <xf numFmtId="164" fontId="10" fillId="0" borderId="18" xfId="0" applyNumberFormat="1" applyFont="1" applyBorder="1" applyAlignment="1">
      <alignment/>
    </xf>
    <xf numFmtId="3" fontId="10" fillId="2" borderId="0" xfId="24" applyNumberFormat="1" applyFont="1" applyFill="1" applyAlignment="1">
      <alignment horizontal="right" vertical="center"/>
      <protection/>
    </xf>
    <xf numFmtId="41" fontId="10" fillId="2" borderId="0" xfId="25" applyNumberFormat="1" applyFont="1" applyFill="1" applyAlignment="1">
      <alignment vertical="center"/>
      <protection/>
    </xf>
    <xf numFmtId="0" fontId="54" fillId="0" borderId="14" xfId="0" applyFont="1" applyBorder="1" applyAlignment="1">
      <alignment horizontal="center" vertical="center" wrapText="1"/>
    </xf>
    <xf numFmtId="38" fontId="11" fillId="2" borderId="14" xfId="0" applyNumberFormat="1" applyFont="1" applyFill="1" applyBorder="1" applyAlignment="1">
      <alignment horizontal="center" vertical="center"/>
    </xf>
    <xf numFmtId="38" fontId="11" fillId="2" borderId="18" xfId="0" applyNumberFormat="1" applyFont="1" applyFill="1" applyBorder="1" applyAlignment="1">
      <alignment/>
    </xf>
    <xf numFmtId="38" fontId="11" fillId="2" borderId="7" xfId="0" applyNumberFormat="1" applyFont="1" applyFill="1" applyBorder="1" applyAlignment="1">
      <alignment/>
    </xf>
    <xf numFmtId="38" fontId="11" fillId="2" borderId="14" xfId="0" applyNumberFormat="1" applyFont="1" applyFill="1" applyBorder="1" applyAlignment="1">
      <alignment/>
    </xf>
    <xf numFmtId="38" fontId="11" fillId="2" borderId="0" xfId="0" applyNumberFormat="1" applyFont="1" applyFill="1" applyAlignment="1">
      <alignment horizontal="center"/>
    </xf>
    <xf numFmtId="38" fontId="18" fillId="2" borderId="7" xfId="0" applyNumberFormat="1" applyFont="1" applyFill="1" applyBorder="1" applyAlignment="1">
      <alignment/>
    </xf>
    <xf numFmtId="38" fontId="16" fillId="2" borderId="7" xfId="0" applyNumberFormat="1" applyFont="1" applyFill="1" applyBorder="1" applyAlignment="1">
      <alignment/>
    </xf>
    <xf numFmtId="38" fontId="1" fillId="2" borderId="24" xfId="0" applyNumberFormat="1" applyFont="1" applyFill="1" applyBorder="1" applyAlignment="1">
      <alignment/>
    </xf>
    <xf numFmtId="3" fontId="8" fillId="0" borderId="23" xfId="25" applyNumberFormat="1" applyFont="1" applyFill="1" applyBorder="1" applyAlignment="1">
      <alignment horizontal="center" vertical="center" wrapText="1"/>
      <protection/>
    </xf>
    <xf numFmtId="164" fontId="8" fillId="0" borderId="23" xfId="25" applyNumberFormat="1" applyFont="1" applyFill="1" applyBorder="1" applyAlignment="1">
      <alignment horizontal="center" vertical="center" wrapText="1"/>
      <protection/>
    </xf>
    <xf numFmtId="0" fontId="8" fillId="2" borderId="0" xfId="24" applyFont="1" applyFill="1" applyBorder="1" applyAlignment="1">
      <alignment vertical="center"/>
      <protection/>
    </xf>
    <xf numFmtId="0" fontId="32" fillId="2" borderId="0" xfId="24" applyFont="1" applyFill="1" applyBorder="1" applyAlignment="1">
      <alignment vertical="center"/>
      <protection/>
    </xf>
    <xf numFmtId="175" fontId="32" fillId="2" borderId="0" xfId="24" applyNumberFormat="1" applyFont="1" applyFill="1" applyBorder="1" applyAlignment="1">
      <alignment vertical="center"/>
      <protection/>
    </xf>
    <xf numFmtId="175" fontId="24" fillId="2" borderId="0" xfId="24" applyNumberFormat="1" applyFont="1" applyFill="1" applyBorder="1" applyAlignment="1">
      <alignment horizontal="right" vertical="center"/>
      <protection/>
    </xf>
    <xf numFmtId="0" fontId="77" fillId="2" borderId="0" xfId="24" applyFont="1" applyFill="1" applyBorder="1" applyAlignment="1">
      <alignment vertical="center"/>
      <protection/>
    </xf>
    <xf numFmtId="3" fontId="77" fillId="2" borderId="0" xfId="24" applyNumberFormat="1" applyFont="1" applyFill="1" applyBorder="1" applyAlignment="1">
      <alignment vertical="center"/>
      <protection/>
    </xf>
    <xf numFmtId="175" fontId="77" fillId="2" borderId="0" xfId="24" applyNumberFormat="1" applyFont="1" applyFill="1" applyBorder="1" applyAlignment="1">
      <alignment vertical="center"/>
      <protection/>
    </xf>
    <xf numFmtId="41" fontId="77" fillId="2" borderId="0" xfId="15" applyNumberFormat="1" applyFont="1" applyFill="1" applyBorder="1" applyAlignment="1">
      <alignment vertical="center"/>
    </xf>
    <xf numFmtId="175" fontId="77" fillId="2" borderId="0" xfId="24" applyNumberFormat="1" applyFont="1" applyFill="1" applyBorder="1" applyAlignment="1">
      <alignment horizontal="right" vertical="center"/>
      <protection/>
    </xf>
    <xf numFmtId="3" fontId="77" fillId="2" borderId="0" xfId="24" applyNumberFormat="1" applyFont="1" applyFill="1" applyBorder="1" applyAlignment="1">
      <alignment horizontal="right" vertical="center"/>
      <protection/>
    </xf>
    <xf numFmtId="38" fontId="43" fillId="2" borderId="0" xfId="0" applyNumberFormat="1" applyFont="1" applyFill="1" applyAlignment="1">
      <alignment horizontal="center"/>
    </xf>
    <xf numFmtId="0" fontId="53" fillId="2" borderId="0" xfId="0" applyNumberFormat="1" applyFont="1" applyFill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11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37" fontId="62" fillId="0" borderId="25" xfId="0" applyNumberFormat="1" applyFont="1" applyBorder="1" applyAlignment="1">
      <alignment horizontal="right" vertical="top"/>
    </xf>
    <xf numFmtId="3" fontId="78" fillId="0" borderId="0" xfId="0" applyNumberFormat="1" applyFont="1" applyAlignment="1">
      <alignment/>
    </xf>
    <xf numFmtId="0" fontId="78" fillId="0" borderId="0" xfId="0" applyFont="1" applyAlignment="1">
      <alignment/>
    </xf>
    <xf numFmtId="169" fontId="42" fillId="0" borderId="36" xfId="15" applyNumberFormat="1" applyFont="1" applyBorder="1" applyAlignment="1">
      <alignment horizontal="right" vertical="top"/>
    </xf>
    <xf numFmtId="3" fontId="54" fillId="0" borderId="25" xfId="0" applyNumberFormat="1" applyFont="1" applyFill="1" applyBorder="1" applyAlignment="1">
      <alignment horizontal="right" vertical="top"/>
    </xf>
    <xf numFmtId="3" fontId="79" fillId="0" borderId="0" xfId="0" applyNumberFormat="1" applyFont="1" applyAlignment="1">
      <alignment/>
    </xf>
    <xf numFmtId="0" fontId="79" fillId="0" borderId="0" xfId="0" applyFont="1" applyAlignment="1">
      <alignment/>
    </xf>
    <xf numFmtId="37" fontId="54" fillId="0" borderId="25" xfId="0" applyNumberFormat="1" applyFont="1" applyBorder="1" applyAlignment="1">
      <alignment horizontal="right" vertical="top"/>
    </xf>
    <xf numFmtId="38" fontId="11" fillId="2" borderId="12" xfId="0" applyNumberFormat="1" applyFont="1" applyFill="1" applyBorder="1" applyAlignment="1">
      <alignment/>
    </xf>
    <xf numFmtId="38" fontId="16" fillId="0" borderId="18" xfId="0" applyNumberFormat="1" applyFont="1" applyBorder="1" applyAlignment="1">
      <alignment/>
    </xf>
    <xf numFmtId="38" fontId="16" fillId="0" borderId="18" xfId="0" applyNumberFormat="1" applyFont="1" applyBorder="1" applyAlignment="1">
      <alignment horizontal="center"/>
    </xf>
    <xf numFmtId="38" fontId="16" fillId="2" borderId="18" xfId="0" applyNumberFormat="1" applyFont="1" applyFill="1" applyBorder="1" applyAlignment="1">
      <alignment/>
    </xf>
    <xf numFmtId="38" fontId="47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center"/>
    </xf>
    <xf numFmtId="38" fontId="11" fillId="2" borderId="0" xfId="0" applyNumberFormat="1" applyFont="1" applyFill="1" applyBorder="1" applyAlignment="1">
      <alignment/>
    </xf>
    <xf numFmtId="38" fontId="11" fillId="0" borderId="0" xfId="0" applyNumberFormat="1" applyFont="1" applyBorder="1" applyAlignment="1">
      <alignment/>
    </xf>
    <xf numFmtId="38" fontId="47" fillId="0" borderId="4" xfId="0" applyNumberFormat="1" applyFont="1" applyBorder="1" applyAlignment="1">
      <alignment horizontal="center"/>
    </xf>
    <xf numFmtId="38" fontId="11" fillId="0" borderId="4" xfId="0" applyNumberFormat="1" applyFont="1" applyBorder="1" applyAlignment="1">
      <alignment horizontal="center"/>
    </xf>
    <xf numFmtId="38" fontId="11" fillId="2" borderId="4" xfId="0" applyNumberFormat="1" applyFont="1" applyFill="1" applyBorder="1" applyAlignment="1">
      <alignment/>
    </xf>
    <xf numFmtId="38" fontId="11" fillId="0" borderId="4" xfId="0" applyNumberFormat="1" applyFont="1" applyBorder="1" applyAlignment="1">
      <alignment/>
    </xf>
    <xf numFmtId="38" fontId="1" fillId="0" borderId="37" xfId="0" applyNumberFormat="1" applyFont="1" applyBorder="1" applyAlignment="1">
      <alignment horizontal="center"/>
    </xf>
    <xf numFmtId="38" fontId="1" fillId="2" borderId="37" xfId="0" applyNumberFormat="1" applyFont="1" applyFill="1" applyBorder="1" applyAlignment="1">
      <alignment/>
    </xf>
    <xf numFmtId="38" fontId="1" fillId="0" borderId="37" xfId="0" applyNumberFormat="1" applyFont="1" applyBorder="1" applyAlignment="1">
      <alignment/>
    </xf>
    <xf numFmtId="38" fontId="1" fillId="0" borderId="7" xfId="0" applyNumberFormat="1" applyFont="1" applyBorder="1" applyAlignment="1">
      <alignment horizontal="left"/>
    </xf>
    <xf numFmtId="38" fontId="1" fillId="0" borderId="37" xfId="0" applyNumberFormat="1" applyFont="1" applyBorder="1" applyAlignment="1">
      <alignment horizontal="left"/>
    </xf>
    <xf numFmtId="38" fontId="1" fillId="0" borderId="24" xfId="0" applyNumberFormat="1" applyFont="1" applyBorder="1" applyAlignment="1">
      <alignment horizontal="left"/>
    </xf>
    <xf numFmtId="38" fontId="1" fillId="0" borderId="24" xfId="0" applyNumberFormat="1" applyFont="1" applyBorder="1" applyAlignment="1">
      <alignment horizontal="center"/>
    </xf>
    <xf numFmtId="38" fontId="1" fillId="0" borderId="24" xfId="0" applyNumberFormat="1" applyFont="1" applyBorder="1" applyAlignment="1">
      <alignment/>
    </xf>
    <xf numFmtId="38" fontId="1" fillId="0" borderId="7" xfId="0" applyNumberFormat="1" applyFont="1" applyBorder="1" applyAlignment="1" quotePrefix="1">
      <alignment horizontal="center"/>
    </xf>
    <xf numFmtId="38" fontId="1" fillId="0" borderId="24" xfId="0" applyNumberFormat="1" applyFont="1" applyBorder="1" applyAlignment="1" quotePrefix="1">
      <alignment horizontal="center"/>
    </xf>
    <xf numFmtId="38" fontId="1" fillId="0" borderId="38" xfId="0" applyNumberFormat="1" applyFont="1" applyBorder="1" applyAlignment="1" quotePrefix="1">
      <alignment horizontal="center"/>
    </xf>
    <xf numFmtId="3" fontId="80" fillId="0" borderId="0" xfId="0" applyNumberFormat="1" applyFont="1" applyAlignment="1">
      <alignment/>
    </xf>
    <xf numFmtId="0" fontId="80" fillId="0" borderId="0" xfId="0" applyFont="1" applyAlignment="1">
      <alignment/>
    </xf>
    <xf numFmtId="3" fontId="42" fillId="0" borderId="7" xfId="0" applyNumberFormat="1" applyFont="1" applyBorder="1" applyAlignment="1" quotePrefix="1">
      <alignment horizontal="center" vertical="center"/>
    </xf>
    <xf numFmtId="37" fontId="10" fillId="0" borderId="26" xfId="0" applyNumberFormat="1" applyFont="1" applyFill="1" applyBorder="1" applyAlignment="1">
      <alignment horizontal="right" vertical="top"/>
    </xf>
    <xf numFmtId="164" fontId="7" fillId="2" borderId="0" xfId="15" applyNumberFormat="1" applyFont="1" applyFill="1" applyAlignment="1">
      <alignment horizontal="right" vertical="center"/>
    </xf>
    <xf numFmtId="164" fontId="12" fillId="2" borderId="0" xfId="15" applyNumberFormat="1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41" fontId="5" fillId="2" borderId="0" xfId="23" applyNumberFormat="1" applyFont="1" applyFill="1" applyBorder="1" applyAlignment="1">
      <alignment horizontal="center" vertical="center"/>
      <protection/>
    </xf>
    <xf numFmtId="41" fontId="4" fillId="2" borderId="0" xfId="0" applyNumberFormat="1" applyFont="1" applyFill="1" applyBorder="1" applyAlignment="1">
      <alignment horizontal="center" vertical="center" wrapText="1"/>
    </xf>
    <xf numFmtId="0" fontId="10" fillId="2" borderId="0" xfId="24" applyFont="1" applyFill="1" applyAlignment="1">
      <alignment vertical="top"/>
      <protection/>
    </xf>
    <xf numFmtId="0" fontId="81" fillId="0" borderId="39" xfId="0" applyFont="1" applyBorder="1" applyAlignment="1">
      <alignment horizontal="center" vertical="center" wrapText="1"/>
    </xf>
    <xf numFmtId="0" fontId="82" fillId="0" borderId="39" xfId="0" applyFont="1" applyBorder="1" applyAlignment="1">
      <alignment horizontal="center" vertical="center" wrapText="1"/>
    </xf>
    <xf numFmtId="0" fontId="39" fillId="0" borderId="26" xfId="0" applyNumberFormat="1" applyFont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 wrapText="1"/>
    </xf>
    <xf numFmtId="0" fontId="82" fillId="0" borderId="40" xfId="0" applyFont="1" applyBorder="1" applyAlignment="1">
      <alignment horizontal="center" vertical="center" wrapText="1"/>
    </xf>
    <xf numFmtId="0" fontId="39" fillId="0" borderId="40" xfId="0" applyNumberFormat="1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3" fontId="39" fillId="0" borderId="25" xfId="0" applyNumberFormat="1" applyFont="1" applyBorder="1" applyAlignment="1">
      <alignment horizontal="center" vertical="center" wrapText="1"/>
    </xf>
    <xf numFmtId="0" fontId="82" fillId="0" borderId="41" xfId="0" applyFont="1" applyBorder="1" applyAlignment="1">
      <alignment horizontal="center" vertical="center" wrapText="1"/>
    </xf>
    <xf numFmtId="0" fontId="39" fillId="0" borderId="36" xfId="0" applyNumberFormat="1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 wrapText="1"/>
    </xf>
    <xf numFmtId="0" fontId="83" fillId="0" borderId="39" xfId="0" applyFont="1" applyBorder="1" applyAlignment="1">
      <alignment horizontal="center" vertical="top"/>
    </xf>
    <xf numFmtId="0" fontId="83" fillId="0" borderId="39" xfId="0" applyFont="1" applyBorder="1" applyAlignment="1">
      <alignment horizontal="justify" vertical="top"/>
    </xf>
    <xf numFmtId="0" fontId="83" fillId="0" borderId="26" xfId="0" applyNumberFormat="1" applyFont="1" applyBorder="1" applyAlignment="1">
      <alignment horizontal="justify" vertical="top"/>
    </xf>
    <xf numFmtId="0" fontId="83" fillId="0" borderId="26" xfId="0" applyFont="1" applyBorder="1" applyAlignment="1" quotePrefix="1">
      <alignment horizontal="center" vertical="top"/>
    </xf>
    <xf numFmtId="3" fontId="84" fillId="0" borderId="26" xfId="0" applyNumberFormat="1" applyFont="1" applyBorder="1" applyAlignment="1" quotePrefix="1">
      <alignment horizontal="right" vertical="top"/>
    </xf>
    <xf numFmtId="0" fontId="85" fillId="0" borderId="40" xfId="0" applyFont="1" applyBorder="1" applyAlignment="1">
      <alignment horizontal="center" vertical="top"/>
    </xf>
    <xf numFmtId="0" fontId="85" fillId="0" borderId="40" xfId="0" applyFont="1" applyBorder="1" applyAlignment="1">
      <alignment horizontal="left" vertical="top" indent="2"/>
    </xf>
    <xf numFmtId="0" fontId="85" fillId="0" borderId="25" xfId="0" applyNumberFormat="1" applyFont="1" applyBorder="1" applyAlignment="1" quotePrefix="1">
      <alignment horizontal="left" vertical="top" indent="2"/>
    </xf>
    <xf numFmtId="0" fontId="85" fillId="0" borderId="25" xfId="0" applyFont="1" applyBorder="1" applyAlignment="1">
      <alignment horizontal="center" vertical="top"/>
    </xf>
    <xf numFmtId="3" fontId="42" fillId="0" borderId="25" xfId="0" applyNumberFormat="1" applyFont="1" applyBorder="1" applyAlignment="1">
      <alignment horizontal="right" vertical="top"/>
    </xf>
    <xf numFmtId="0" fontId="82" fillId="0" borderId="40" xfId="0" applyFont="1" applyFill="1" applyBorder="1" applyAlignment="1">
      <alignment horizontal="center" vertical="top"/>
    </xf>
    <xf numFmtId="0" fontId="84" fillId="0" borderId="40" xfId="0" applyFont="1" applyFill="1" applyBorder="1" applyAlignment="1">
      <alignment vertical="top"/>
    </xf>
    <xf numFmtId="0" fontId="82" fillId="0" borderId="25" xfId="0" applyNumberFormat="1" applyFont="1" applyFill="1" applyBorder="1" applyAlignment="1">
      <alignment horizontal="left" vertical="top" indent="2"/>
    </xf>
    <xf numFmtId="0" fontId="82" fillId="0" borderId="25" xfId="0" applyFont="1" applyFill="1" applyBorder="1" applyAlignment="1">
      <alignment horizontal="center" vertical="top"/>
    </xf>
    <xf numFmtId="0" fontId="85" fillId="0" borderId="40" xfId="0" applyFont="1" applyFill="1" applyBorder="1" applyAlignment="1">
      <alignment horizontal="center" vertical="top"/>
    </xf>
    <xf numFmtId="0" fontId="85" fillId="0" borderId="40" xfId="0" applyFont="1" applyFill="1" applyBorder="1" applyAlignment="1">
      <alignment horizontal="left" vertical="top" indent="2"/>
    </xf>
    <xf numFmtId="0" fontId="85" fillId="0" borderId="25" xfId="0" applyNumberFormat="1" applyFont="1" applyFill="1" applyBorder="1" applyAlignment="1">
      <alignment horizontal="left" vertical="top" indent="2"/>
    </xf>
    <xf numFmtId="0" fontId="85" fillId="0" borderId="25" xfId="0" applyFont="1" applyFill="1" applyBorder="1" applyAlignment="1">
      <alignment horizontal="center" vertical="top"/>
    </xf>
    <xf numFmtId="3" fontId="42" fillId="0" borderId="25" xfId="0" applyNumberFormat="1" applyFont="1" applyFill="1" applyBorder="1" applyAlignment="1">
      <alignment horizontal="right" vertical="top"/>
    </xf>
    <xf numFmtId="0" fontId="84" fillId="0" borderId="40" xfId="0" applyFont="1" applyFill="1" applyBorder="1" applyAlignment="1">
      <alignment horizontal="center" vertical="top"/>
    </xf>
    <xf numFmtId="0" fontId="84" fillId="0" borderId="25" xfId="0" applyNumberFormat="1" applyFont="1" applyFill="1" applyBorder="1" applyAlignment="1">
      <alignment horizontal="left" vertical="top" indent="2"/>
    </xf>
    <xf numFmtId="0" fontId="84" fillId="0" borderId="25" xfId="0" applyFont="1" applyFill="1" applyBorder="1" applyAlignment="1">
      <alignment horizontal="center" vertical="top"/>
    </xf>
    <xf numFmtId="0" fontId="85" fillId="0" borderId="25" xfId="0" applyNumberFormat="1" applyFont="1" applyBorder="1" applyAlignment="1">
      <alignment horizontal="left" vertical="top" indent="2"/>
    </xf>
    <xf numFmtId="0" fontId="86" fillId="0" borderId="40" xfId="0" applyFont="1" applyBorder="1" applyAlignment="1">
      <alignment horizontal="center" vertical="top"/>
    </xf>
    <xf numFmtId="0" fontId="48" fillId="0" borderId="40" xfId="0" applyFont="1" applyBorder="1" applyAlignment="1">
      <alignment horizontal="left" vertical="top" indent="2"/>
    </xf>
    <xf numFmtId="0" fontId="86" fillId="0" borderId="25" xfId="0" applyNumberFormat="1" applyFont="1" applyBorder="1" applyAlignment="1">
      <alignment horizontal="left" vertical="top" indent="2"/>
    </xf>
    <xf numFmtId="0" fontId="86" fillId="0" borderId="25" xfId="0" applyFont="1" applyBorder="1" applyAlignment="1">
      <alignment horizontal="center" vertical="top"/>
    </xf>
    <xf numFmtId="3" fontId="62" fillId="0" borderId="25" xfId="0" applyNumberFormat="1" applyFont="1" applyBorder="1" applyAlignment="1">
      <alignment horizontal="right" vertical="top"/>
    </xf>
    <xf numFmtId="0" fontId="82" fillId="0" borderId="40" xfId="0" applyFont="1" applyBorder="1" applyAlignment="1">
      <alignment horizontal="center" vertical="top"/>
    </xf>
    <xf numFmtId="0" fontId="84" fillId="0" borderId="40" xfId="0" applyFont="1" applyBorder="1" applyAlignment="1">
      <alignment vertical="top"/>
    </xf>
    <xf numFmtId="0" fontId="82" fillId="0" borderId="25" xfId="0" applyNumberFormat="1" applyFont="1" applyBorder="1" applyAlignment="1">
      <alignment horizontal="left" vertical="top" indent="2"/>
    </xf>
    <xf numFmtId="0" fontId="82" fillId="0" borderId="25" xfId="0" applyFont="1" applyBorder="1" applyAlignment="1">
      <alignment horizontal="center" vertical="top"/>
    </xf>
    <xf numFmtId="0" fontId="87" fillId="0" borderId="40" xfId="0" applyFont="1" applyFill="1" applyBorder="1" applyAlignment="1">
      <alignment vertical="top"/>
    </xf>
    <xf numFmtId="0" fontId="87" fillId="0" borderId="25" xfId="0" applyNumberFormat="1" applyFont="1" applyFill="1" applyBorder="1" applyAlignment="1">
      <alignment horizontal="left" vertical="top" indent="2"/>
    </xf>
    <xf numFmtId="0" fontId="87" fillId="0" borderId="25" xfId="0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left" vertical="top" indent="2"/>
    </xf>
    <xf numFmtId="0" fontId="88" fillId="0" borderId="25" xfId="0" applyNumberFormat="1" applyFont="1" applyFill="1" applyBorder="1" applyAlignment="1">
      <alignment horizontal="left" vertical="top" indent="2"/>
    </xf>
    <xf numFmtId="0" fontId="88" fillId="0" borderId="25" xfId="0" applyFont="1" applyFill="1" applyBorder="1" applyAlignment="1">
      <alignment horizontal="center" vertical="top"/>
    </xf>
    <xf numFmtId="0" fontId="85" fillId="0" borderId="41" xfId="0" applyFont="1" applyBorder="1" applyAlignment="1">
      <alignment horizontal="center" vertical="top"/>
    </xf>
    <xf numFmtId="0" fontId="85" fillId="0" borderId="39" xfId="0" applyFont="1" applyBorder="1" applyAlignment="1">
      <alignment horizontal="center" vertical="top"/>
    </xf>
    <xf numFmtId="0" fontId="1" fillId="0" borderId="39" xfId="0" applyFont="1" applyFill="1" applyBorder="1" applyAlignment="1">
      <alignment horizontal="left" vertical="top" indent="2"/>
    </xf>
    <xf numFmtId="0" fontId="88" fillId="0" borderId="26" xfId="0" applyNumberFormat="1" applyFont="1" applyFill="1" applyBorder="1" applyAlignment="1">
      <alignment horizontal="left" vertical="top" indent="2"/>
    </xf>
    <xf numFmtId="0" fontId="88" fillId="0" borderId="26" xfId="0" applyFont="1" applyFill="1" applyBorder="1" applyAlignment="1">
      <alignment horizontal="center" vertical="top"/>
    </xf>
    <xf numFmtId="37" fontId="42" fillId="0" borderId="26" xfId="0" applyNumberFormat="1" applyFont="1" applyBorder="1" applyAlignment="1">
      <alignment horizontal="right" vertical="top"/>
    </xf>
    <xf numFmtId="3" fontId="10" fillId="0" borderId="26" xfId="0" applyNumberFormat="1" applyFont="1" applyFill="1" applyBorder="1" applyAlignment="1">
      <alignment horizontal="right" vertical="top"/>
    </xf>
    <xf numFmtId="3" fontId="10" fillId="0" borderId="25" xfId="0" applyNumberFormat="1" applyFont="1" applyFill="1" applyBorder="1" applyAlignment="1">
      <alignment horizontal="right" vertical="top"/>
    </xf>
    <xf numFmtId="0" fontId="85" fillId="0" borderId="41" xfId="0" applyFont="1" applyBorder="1" applyAlignment="1">
      <alignment horizontal="left" vertical="top" indent="2"/>
    </xf>
    <xf numFmtId="0" fontId="85" fillId="0" borderId="36" xfId="0" applyNumberFormat="1" applyFont="1" applyBorder="1" applyAlignment="1">
      <alignment horizontal="left" vertical="top" indent="2"/>
    </xf>
    <xf numFmtId="0" fontId="85" fillId="0" borderId="36" xfId="0" applyFont="1" applyBorder="1" applyAlignment="1">
      <alignment horizontal="center" vertical="top"/>
    </xf>
    <xf numFmtId="3" fontId="42" fillId="0" borderId="36" xfId="0" applyNumberFormat="1" applyFont="1" applyBorder="1" applyAlignment="1">
      <alignment horizontal="right" vertical="top"/>
    </xf>
    <xf numFmtId="37" fontId="69" fillId="0" borderId="26" xfId="0" applyNumberFormat="1" applyFont="1" applyBorder="1" applyAlignment="1">
      <alignment horizontal="right" vertical="top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9" fillId="0" borderId="42" xfId="0" applyFont="1" applyBorder="1" applyAlignment="1">
      <alignment horizontal="center" vertical="center" wrapText="1"/>
    </xf>
    <xf numFmtId="164" fontId="89" fillId="2" borderId="0" xfId="15" applyNumberFormat="1" applyFont="1" applyFill="1" applyBorder="1" applyAlignment="1">
      <alignment/>
    </xf>
    <xf numFmtId="49" fontId="9" fillId="2" borderId="0" xfId="0" applyNumberFormat="1" applyFont="1" applyFill="1" applyAlignment="1">
      <alignment horizontal="left" vertical="center"/>
    </xf>
    <xf numFmtId="164" fontId="29" fillId="2" borderId="0" xfId="15" applyNumberFormat="1" applyFont="1" applyFill="1" applyAlignment="1">
      <alignment horizontal="right" vertical="center"/>
    </xf>
    <xf numFmtId="164" fontId="90" fillId="2" borderId="0" xfId="15" applyNumberFormat="1" applyFont="1" applyFill="1" applyAlignment="1">
      <alignment horizontal="right" vertical="center"/>
    </xf>
    <xf numFmtId="41" fontId="8" fillId="2" borderId="0" xfId="25" applyNumberFormat="1" applyFont="1" applyFill="1" applyAlignment="1">
      <alignment vertical="center"/>
      <protection/>
    </xf>
    <xf numFmtId="0" fontId="72" fillId="0" borderId="32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32" xfId="0" applyFont="1" applyBorder="1" applyAlignment="1">
      <alignment horizontal="center"/>
    </xf>
    <xf numFmtId="0" fontId="72" fillId="0" borderId="31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3" fillId="0" borderId="31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0" fillId="0" borderId="31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32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71" fillId="0" borderId="31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38" fontId="44" fillId="0" borderId="0" xfId="0" applyNumberFormat="1" applyFont="1" applyAlignment="1">
      <alignment horizontal="center"/>
    </xf>
    <xf numFmtId="38" fontId="4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5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39" fillId="0" borderId="44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27" xfId="0" applyBorder="1" applyAlignment="1">
      <alignment horizontal="center" vertical="center"/>
    </xf>
    <xf numFmtId="0" fontId="54" fillId="0" borderId="45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3" fontId="43" fillId="0" borderId="27" xfId="0" applyNumberFormat="1" applyFont="1" applyBorder="1" applyAlignment="1">
      <alignment horizontal="center" vertical="center" wrapText="1"/>
    </xf>
    <xf numFmtId="3" fontId="43" fillId="0" borderId="12" xfId="0" applyNumberFormat="1" applyFont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/>
    </xf>
    <xf numFmtId="0" fontId="5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justify" vertical="top" wrapText="1"/>
    </xf>
    <xf numFmtId="0" fontId="7" fillId="2" borderId="0" xfId="0" applyNumberFormat="1" applyFont="1" applyFill="1" applyAlignment="1">
      <alignment horizontal="justify" vertical="top" wrapText="1"/>
    </xf>
    <xf numFmtId="0" fontId="5" fillId="2" borderId="0" xfId="0" applyFont="1" applyFill="1" applyAlignment="1">
      <alignment horizontal="justify" vertical="top" wrapText="1"/>
    </xf>
    <xf numFmtId="0" fontId="1" fillId="0" borderId="0" xfId="0" applyNumberFormat="1" applyFont="1" applyAlignment="1">
      <alignment horizontal="justify" vertical="top" wrapText="1"/>
    </xf>
    <xf numFmtId="0" fontId="4" fillId="2" borderId="0" xfId="0" applyNumberFormat="1" applyFont="1" applyFill="1" applyAlignment="1">
      <alignment horizontal="justify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5" fillId="2" borderId="0" xfId="0" applyNumberFormat="1" applyFont="1" applyFill="1" applyAlignment="1">
      <alignment horizontal="justify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justify"/>
    </xf>
    <xf numFmtId="0" fontId="4" fillId="2" borderId="15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justify" vertical="top" wrapText="1"/>
    </xf>
    <xf numFmtId="0" fontId="5" fillId="2" borderId="5" xfId="0" applyNumberFormat="1" applyFont="1" applyFill="1" applyBorder="1" applyAlignment="1">
      <alignment horizontal="justify" vertical="top" wrapText="1"/>
    </xf>
    <xf numFmtId="0" fontId="5" fillId="2" borderId="17" xfId="0" applyNumberFormat="1" applyFont="1" applyFill="1" applyBorder="1" applyAlignment="1">
      <alignment horizontal="justify" vertical="top" wrapText="1"/>
    </xf>
    <xf numFmtId="0" fontId="5" fillId="2" borderId="8" xfId="0" applyNumberFormat="1" applyFont="1" applyFill="1" applyBorder="1" applyAlignment="1">
      <alignment horizontal="justify" vertical="top" wrapText="1"/>
    </xf>
    <xf numFmtId="0" fontId="5" fillId="2" borderId="47" xfId="0" applyNumberFormat="1" applyFont="1" applyFill="1" applyBorder="1" applyAlignment="1">
      <alignment horizontal="justify" vertical="top" wrapText="1"/>
    </xf>
    <xf numFmtId="0" fontId="5" fillId="2" borderId="1" xfId="0" applyNumberFormat="1" applyFont="1" applyFill="1" applyBorder="1" applyAlignment="1">
      <alignment horizontal="justify" vertical="top" wrapText="1"/>
    </xf>
    <xf numFmtId="0" fontId="12" fillId="2" borderId="0" xfId="0" applyNumberFormat="1" applyFont="1" applyFill="1" applyAlignment="1">
      <alignment horizontal="justify" vertical="top" wrapText="1"/>
    </xf>
    <xf numFmtId="0" fontId="13" fillId="2" borderId="0" xfId="0" applyNumberFormat="1" applyFont="1" applyFill="1" applyAlignment="1">
      <alignment horizontal="justify" vertical="top" wrapText="1"/>
    </xf>
    <xf numFmtId="0" fontId="4" fillId="2" borderId="0" xfId="0" applyFont="1" applyFill="1" applyAlignment="1">
      <alignment/>
    </xf>
    <xf numFmtId="0" fontId="32" fillId="0" borderId="0" xfId="24" applyFont="1" applyFill="1" applyBorder="1" applyAlignment="1">
      <alignment horizontal="justify" vertical="center" wrapText="1"/>
      <protection/>
    </xf>
    <xf numFmtId="0" fontId="4" fillId="3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4" fillId="3" borderId="19" xfId="15" applyNumberFormat="1" applyFont="1" applyFill="1" applyBorder="1" applyAlignment="1">
      <alignment horizontal="center" vertical="center" wrapText="1"/>
    </xf>
    <xf numFmtId="164" fontId="4" fillId="3" borderId="3" xfId="15" applyNumberFormat="1" applyFont="1" applyFill="1" applyBorder="1" applyAlignment="1">
      <alignment horizontal="center" vertical="center" wrapText="1"/>
    </xf>
    <xf numFmtId="164" fontId="14" fillId="3" borderId="15" xfId="15" applyNumberFormat="1" applyFont="1" applyFill="1" applyBorder="1" applyAlignment="1">
      <alignment horizontal="center" vertical="center" wrapText="1"/>
    </xf>
    <xf numFmtId="164" fontId="14" fillId="3" borderId="3" xfId="15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Alignment="1">
      <alignment horizontal="justify" vertical="justify" wrapText="1"/>
    </xf>
    <xf numFmtId="0" fontId="8" fillId="0" borderId="23" xfId="25" applyNumberFormat="1" applyFont="1" applyFill="1" applyBorder="1" applyAlignment="1">
      <alignment horizontal="center" vertical="center"/>
      <protection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justify" vertical="center" wrapText="1"/>
    </xf>
    <xf numFmtId="49" fontId="5" fillId="2" borderId="0" xfId="0" applyNumberFormat="1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82" fillId="0" borderId="41" xfId="0" applyFont="1" applyBorder="1" applyAlignment="1">
      <alignment horizontal="center" vertical="top"/>
    </xf>
    <xf numFmtId="0" fontId="87" fillId="0" borderId="41" xfId="0" applyFont="1" applyFill="1" applyBorder="1" applyAlignment="1">
      <alignment vertical="top"/>
    </xf>
    <xf numFmtId="0" fontId="87" fillId="0" borderId="36" xfId="0" applyNumberFormat="1" applyFont="1" applyFill="1" applyBorder="1" applyAlignment="1">
      <alignment horizontal="left" vertical="top" indent="2"/>
    </xf>
    <xf numFmtId="0" fontId="87" fillId="0" borderId="36" xfId="0" applyFont="1" applyFill="1" applyBorder="1" applyAlignment="1">
      <alignment horizontal="center" vertical="top"/>
    </xf>
    <xf numFmtId="37" fontId="54" fillId="0" borderId="36" xfId="0" applyNumberFormat="1" applyFont="1" applyBorder="1" applyAlignment="1">
      <alignment horizontal="right" vertical="top"/>
    </xf>
  </cellXfs>
  <cellStyles count="14">
    <cellStyle name="Normal" xfId="0"/>
    <cellStyle name="Comma" xfId="15"/>
    <cellStyle name="Comma [0]" xfId="16"/>
    <cellStyle name="Comma_BS_PL_hop nhat SD2 " xfId="17"/>
    <cellStyle name="Currency" xfId="18"/>
    <cellStyle name="Currency [0]" xfId="19"/>
    <cellStyle name="Followed Hyperlink" xfId="20"/>
    <cellStyle name="Hyperlink" xfId="21"/>
    <cellStyle name="Normal_Bao cao tai chinh 280405" xfId="22"/>
    <cellStyle name="Normal_BCDKT Thuy Loi I" xfId="23"/>
    <cellStyle name="Normal_BS_PL_hop nhat SD2 " xfId="24"/>
    <cellStyle name="Normal_Thuyet minh" xfId="25"/>
    <cellStyle name="Normal_Thuyet minh TSCD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showGridLines="0" workbookViewId="0" topLeftCell="A31">
      <selection activeCell="A19" sqref="A19:I19"/>
    </sheetView>
  </sheetViews>
  <sheetFormatPr defaultColWidth="9.140625" defaultRowHeight="12.75"/>
  <cols>
    <col min="6" max="6" width="14.7109375" style="0" customWidth="1"/>
  </cols>
  <sheetData>
    <row r="1" ht="6.75" customHeight="1" thickBot="1"/>
    <row r="2" spans="1:9" ht="13.5" thickTop="1">
      <c r="A2" s="519"/>
      <c r="B2" s="520"/>
      <c r="C2" s="520"/>
      <c r="D2" s="520"/>
      <c r="E2" s="520"/>
      <c r="F2" s="520"/>
      <c r="G2" s="520"/>
      <c r="H2" s="520"/>
      <c r="I2" s="521"/>
    </row>
    <row r="3" spans="1:9" ht="19.5" customHeight="1">
      <c r="A3" s="719"/>
      <c r="B3" s="720"/>
      <c r="C3" s="720"/>
      <c r="D3" s="720"/>
      <c r="E3" s="720"/>
      <c r="F3" s="720"/>
      <c r="G3" s="720"/>
      <c r="H3" s="720"/>
      <c r="I3" s="721"/>
    </row>
    <row r="4" spans="1:9" ht="23.25" customHeight="1">
      <c r="A4" s="722" t="s">
        <v>292</v>
      </c>
      <c r="B4" s="723"/>
      <c r="C4" s="723"/>
      <c r="D4" s="723"/>
      <c r="E4" s="723"/>
      <c r="F4" s="723"/>
      <c r="G4" s="723"/>
      <c r="H4" s="723"/>
      <c r="I4" s="724"/>
    </row>
    <row r="5" spans="1:9" ht="14.25">
      <c r="A5" s="522"/>
      <c r="B5" s="523"/>
      <c r="C5" s="523"/>
      <c r="D5" s="523"/>
      <c r="E5" s="524" t="s">
        <v>293</v>
      </c>
      <c r="F5" s="523"/>
      <c r="G5" s="523"/>
      <c r="H5" s="523"/>
      <c r="I5" s="525"/>
    </row>
    <row r="6" spans="1:9" ht="14.25">
      <c r="A6" s="522"/>
      <c r="B6" s="523"/>
      <c r="C6" s="523"/>
      <c r="D6" s="523"/>
      <c r="E6" s="523"/>
      <c r="F6" s="523"/>
      <c r="G6" s="523"/>
      <c r="H6" s="523"/>
      <c r="I6" s="525"/>
    </row>
    <row r="7" spans="1:9" ht="14.25">
      <c r="A7" s="522"/>
      <c r="B7" s="523"/>
      <c r="C7" s="523"/>
      <c r="D7" s="523"/>
      <c r="E7" s="523"/>
      <c r="F7" s="523"/>
      <c r="G7" s="523"/>
      <c r="H7" s="523"/>
      <c r="I7" s="525"/>
    </row>
    <row r="8" spans="1:9" ht="14.25">
      <c r="A8" s="522"/>
      <c r="B8" s="523"/>
      <c r="C8" s="523"/>
      <c r="D8" s="523"/>
      <c r="E8" s="523"/>
      <c r="F8" s="523"/>
      <c r="G8" s="523"/>
      <c r="H8" s="523"/>
      <c r="I8" s="525"/>
    </row>
    <row r="9" spans="1:9" ht="14.25">
      <c r="A9" s="522"/>
      <c r="B9" s="523"/>
      <c r="C9" s="523"/>
      <c r="D9" s="523"/>
      <c r="E9" s="523"/>
      <c r="F9" s="523"/>
      <c r="G9" s="523"/>
      <c r="H9" s="523"/>
      <c r="I9" s="525"/>
    </row>
    <row r="10" spans="1:9" ht="14.25">
      <c r="A10" s="522"/>
      <c r="B10" s="523"/>
      <c r="C10" s="523"/>
      <c r="D10" s="523"/>
      <c r="E10" s="523"/>
      <c r="F10" s="523"/>
      <c r="G10" s="523"/>
      <c r="H10" s="523"/>
      <c r="I10" s="525"/>
    </row>
    <row r="11" spans="1:9" ht="14.25">
      <c r="A11" s="522"/>
      <c r="B11" s="523"/>
      <c r="C11" s="523"/>
      <c r="D11" s="523"/>
      <c r="E11" s="523"/>
      <c r="F11" s="523"/>
      <c r="G11" s="523"/>
      <c r="H11" s="523"/>
      <c r="I11" s="525"/>
    </row>
    <row r="12" spans="1:9" ht="14.25">
      <c r="A12" s="522"/>
      <c r="B12" s="523"/>
      <c r="C12" s="523"/>
      <c r="D12" s="523"/>
      <c r="E12" s="523"/>
      <c r="F12" s="523"/>
      <c r="G12" s="523"/>
      <c r="H12" s="523"/>
      <c r="I12" s="525"/>
    </row>
    <row r="13" spans="1:9" ht="14.25">
      <c r="A13" s="522"/>
      <c r="B13" s="523"/>
      <c r="C13" s="523"/>
      <c r="D13" s="523"/>
      <c r="E13" s="523"/>
      <c r="F13" s="523"/>
      <c r="G13" s="523"/>
      <c r="H13" s="523"/>
      <c r="I13" s="525"/>
    </row>
    <row r="14" spans="1:9" ht="14.25">
      <c r="A14" s="522"/>
      <c r="B14" s="523"/>
      <c r="C14" s="523"/>
      <c r="D14" s="523"/>
      <c r="E14" s="523"/>
      <c r="F14" s="523"/>
      <c r="G14" s="523"/>
      <c r="H14" s="523"/>
      <c r="I14" s="525"/>
    </row>
    <row r="15" spans="1:9" ht="14.25">
      <c r="A15" s="522"/>
      <c r="B15" s="523"/>
      <c r="C15" s="523"/>
      <c r="D15" s="523"/>
      <c r="E15" s="523"/>
      <c r="F15" s="523"/>
      <c r="G15" s="523"/>
      <c r="H15" s="523"/>
      <c r="I15" s="525"/>
    </row>
    <row r="16" spans="1:9" ht="14.25">
      <c r="A16" s="522"/>
      <c r="B16" s="523"/>
      <c r="C16" s="523"/>
      <c r="D16" s="523"/>
      <c r="E16" s="523"/>
      <c r="F16" s="523"/>
      <c r="G16" s="523"/>
      <c r="H16" s="523"/>
      <c r="I16" s="525"/>
    </row>
    <row r="17" spans="1:9" ht="23.25" customHeight="1">
      <c r="A17" s="725" t="s">
        <v>294</v>
      </c>
      <c r="B17" s="711"/>
      <c r="C17" s="711"/>
      <c r="D17" s="711"/>
      <c r="E17" s="711"/>
      <c r="F17" s="711"/>
      <c r="G17" s="711"/>
      <c r="H17" s="711"/>
      <c r="I17" s="712"/>
    </row>
    <row r="18" spans="1:9" ht="17.25" customHeight="1">
      <c r="A18" s="713" t="s">
        <v>143</v>
      </c>
      <c r="B18" s="714"/>
      <c r="C18" s="714"/>
      <c r="D18" s="714"/>
      <c r="E18" s="714"/>
      <c r="F18" s="714"/>
      <c r="G18" s="714"/>
      <c r="H18" s="714"/>
      <c r="I18" s="710"/>
    </row>
    <row r="19" spans="1:9" ht="18.75">
      <c r="A19" s="715" t="s">
        <v>295</v>
      </c>
      <c r="B19" s="716"/>
      <c r="C19" s="716"/>
      <c r="D19" s="716"/>
      <c r="E19" s="716"/>
      <c r="F19" s="716"/>
      <c r="G19" s="716"/>
      <c r="H19" s="716"/>
      <c r="I19" s="717"/>
    </row>
    <row r="20" spans="1:9" ht="12.75">
      <c r="A20" s="526"/>
      <c r="B20" s="527"/>
      <c r="C20" s="527"/>
      <c r="D20" s="527"/>
      <c r="E20" s="527"/>
      <c r="F20" s="527"/>
      <c r="G20" s="527"/>
      <c r="H20" s="527"/>
      <c r="I20" s="528"/>
    </row>
    <row r="21" spans="1:9" ht="12.75">
      <c r="A21" s="526"/>
      <c r="B21" s="527"/>
      <c r="C21" s="527"/>
      <c r="D21" s="527"/>
      <c r="E21" s="527"/>
      <c r="F21" s="527"/>
      <c r="G21" s="527"/>
      <c r="H21" s="527"/>
      <c r="I21" s="528"/>
    </row>
    <row r="22" spans="1:9" ht="12.75">
      <c r="A22" s="526"/>
      <c r="B22" s="527"/>
      <c r="C22" s="527"/>
      <c r="D22" s="527"/>
      <c r="E22" s="527"/>
      <c r="F22" s="527"/>
      <c r="G22" s="527"/>
      <c r="H22" s="527"/>
      <c r="I22" s="528"/>
    </row>
    <row r="23" spans="1:9" ht="12.75">
      <c r="A23" s="526"/>
      <c r="B23" s="527"/>
      <c r="C23" s="527"/>
      <c r="D23" s="527"/>
      <c r="E23" s="527"/>
      <c r="F23" s="527"/>
      <c r="G23" s="527"/>
      <c r="H23" s="527"/>
      <c r="I23" s="528"/>
    </row>
    <row r="24" spans="1:9" ht="12.75">
      <c r="A24" s="526"/>
      <c r="B24" s="527"/>
      <c r="C24" s="527"/>
      <c r="D24" s="527"/>
      <c r="E24" s="527"/>
      <c r="F24" s="527"/>
      <c r="G24" s="527"/>
      <c r="H24" s="527"/>
      <c r="I24" s="528"/>
    </row>
    <row r="25" spans="1:9" ht="12.75">
      <c r="A25" s="526"/>
      <c r="B25" s="527"/>
      <c r="C25" s="527"/>
      <c r="D25" s="527"/>
      <c r="E25" s="527"/>
      <c r="F25" s="718"/>
      <c r="G25" s="718"/>
      <c r="H25" s="527"/>
      <c r="I25" s="528"/>
    </row>
    <row r="26" spans="1:9" ht="12.75">
      <c r="A26" s="526"/>
      <c r="B26" s="527"/>
      <c r="C26" s="527"/>
      <c r="D26" s="527"/>
      <c r="E26" s="527"/>
      <c r="F26" s="527"/>
      <c r="G26" s="527"/>
      <c r="H26" s="527"/>
      <c r="I26" s="528"/>
    </row>
    <row r="27" spans="1:9" ht="24" customHeight="1">
      <c r="A27" s="526"/>
      <c r="B27" s="529" t="s">
        <v>264</v>
      </c>
      <c r="C27" s="530" t="s">
        <v>34</v>
      </c>
      <c r="D27" s="530"/>
      <c r="E27" s="530"/>
      <c r="F27" s="531"/>
      <c r="G27" s="530" t="s">
        <v>299</v>
      </c>
      <c r="H27" s="532"/>
      <c r="I27" s="528"/>
    </row>
    <row r="28" spans="1:9" ht="24" customHeight="1">
      <c r="A28" s="526"/>
      <c r="B28" s="529" t="s">
        <v>269</v>
      </c>
      <c r="C28" s="530" t="s">
        <v>296</v>
      </c>
      <c r="D28" s="530"/>
      <c r="E28" s="530"/>
      <c r="F28" s="530"/>
      <c r="G28" s="530" t="s">
        <v>300</v>
      </c>
      <c r="H28" s="532"/>
      <c r="I28" s="528"/>
    </row>
    <row r="29" spans="1:9" ht="24" customHeight="1">
      <c r="A29" s="526"/>
      <c r="B29" s="529" t="s">
        <v>270</v>
      </c>
      <c r="C29" s="530" t="s">
        <v>297</v>
      </c>
      <c r="D29" s="530"/>
      <c r="E29" s="530"/>
      <c r="F29" s="530"/>
      <c r="G29" s="530" t="s">
        <v>301</v>
      </c>
      <c r="H29" s="532"/>
      <c r="I29" s="528"/>
    </row>
    <row r="30" spans="1:9" ht="24" customHeight="1">
      <c r="A30" s="526"/>
      <c r="B30" s="533" t="s">
        <v>356</v>
      </c>
      <c r="C30" s="530" t="s">
        <v>298</v>
      </c>
      <c r="D30" s="532"/>
      <c r="E30" s="532"/>
      <c r="F30" s="532"/>
      <c r="G30" s="530" t="s">
        <v>302</v>
      </c>
      <c r="H30" s="532"/>
      <c r="I30" s="528"/>
    </row>
    <row r="31" spans="1:9" ht="12.75">
      <c r="A31" s="526"/>
      <c r="B31" s="527"/>
      <c r="C31" s="527"/>
      <c r="D31" s="527"/>
      <c r="E31" s="527"/>
      <c r="F31" s="527"/>
      <c r="G31" s="527"/>
      <c r="H31" s="527"/>
      <c r="I31" s="528"/>
    </row>
    <row r="32" spans="1:9" ht="12.75">
      <c r="A32" s="526"/>
      <c r="B32" s="527"/>
      <c r="C32" s="527"/>
      <c r="D32" s="527"/>
      <c r="E32" s="527"/>
      <c r="F32" s="527"/>
      <c r="G32" s="527"/>
      <c r="H32" s="527"/>
      <c r="I32" s="528"/>
    </row>
    <row r="33" spans="1:9" ht="12.75">
      <c r="A33" s="526"/>
      <c r="B33" s="527"/>
      <c r="C33" s="527"/>
      <c r="D33" s="527"/>
      <c r="E33" s="527"/>
      <c r="F33" s="527"/>
      <c r="G33" s="527"/>
      <c r="H33" s="527"/>
      <c r="I33" s="528"/>
    </row>
    <row r="34" spans="1:9" ht="12.75">
      <c r="A34" s="526"/>
      <c r="B34" s="527"/>
      <c r="C34" s="527"/>
      <c r="D34" s="527"/>
      <c r="E34" s="527"/>
      <c r="F34" s="527"/>
      <c r="G34" s="527"/>
      <c r="H34" s="527"/>
      <c r="I34" s="528"/>
    </row>
    <row r="35" spans="1:9" ht="12.75">
      <c r="A35" s="526"/>
      <c r="B35" s="527"/>
      <c r="C35" s="527"/>
      <c r="D35" s="527"/>
      <c r="E35" s="527"/>
      <c r="F35" s="527"/>
      <c r="G35" s="527"/>
      <c r="H35" s="527"/>
      <c r="I35" s="528"/>
    </row>
    <row r="36" spans="1:9" ht="12.75">
      <c r="A36" s="526"/>
      <c r="B36" s="527"/>
      <c r="C36" s="527"/>
      <c r="D36" s="527"/>
      <c r="E36" s="527"/>
      <c r="F36" s="527"/>
      <c r="G36" s="527"/>
      <c r="H36" s="527"/>
      <c r="I36" s="528"/>
    </row>
    <row r="37" spans="1:9" ht="12.75">
      <c r="A37" s="526"/>
      <c r="B37" s="527"/>
      <c r="C37" s="527"/>
      <c r="D37" s="527"/>
      <c r="E37" s="527"/>
      <c r="F37" s="527"/>
      <c r="G37" s="527"/>
      <c r="H37" s="527"/>
      <c r="I37" s="528"/>
    </row>
    <row r="38" spans="1:9" ht="12.75">
      <c r="A38" s="526"/>
      <c r="B38" s="527"/>
      <c r="C38" s="527"/>
      <c r="D38" s="527"/>
      <c r="E38" s="527"/>
      <c r="F38" s="527"/>
      <c r="G38" s="527"/>
      <c r="H38" s="527"/>
      <c r="I38" s="528"/>
    </row>
    <row r="39" spans="1:9" ht="12.75">
      <c r="A39" s="526"/>
      <c r="B39" s="534"/>
      <c r="C39" s="527"/>
      <c r="D39" s="527"/>
      <c r="E39" s="527"/>
      <c r="F39" s="527"/>
      <c r="G39" s="527"/>
      <c r="H39" s="527"/>
      <c r="I39" s="528"/>
    </row>
    <row r="40" spans="1:9" ht="12.75">
      <c r="A40" s="526"/>
      <c r="B40" s="535"/>
      <c r="C40" s="536"/>
      <c r="D40" s="527"/>
      <c r="E40" s="527"/>
      <c r="F40" s="527"/>
      <c r="G40" s="527"/>
      <c r="H40" s="527"/>
      <c r="I40" s="528"/>
    </row>
    <row r="41" spans="1:9" ht="12.75">
      <c r="A41" s="526"/>
      <c r="B41" s="537"/>
      <c r="C41" s="536"/>
      <c r="D41" s="527"/>
      <c r="E41" s="527"/>
      <c r="F41" s="527"/>
      <c r="G41" s="527"/>
      <c r="H41" s="527"/>
      <c r="I41" s="528"/>
    </row>
    <row r="42" spans="1:9" ht="14.25">
      <c r="A42" s="526"/>
      <c r="B42" s="535"/>
      <c r="C42" s="536"/>
      <c r="D42" s="538"/>
      <c r="E42" s="538"/>
      <c r="F42" s="538"/>
      <c r="G42" s="527"/>
      <c r="H42" s="527"/>
      <c r="I42" s="528"/>
    </row>
    <row r="43" spans="1:9" ht="14.25">
      <c r="A43" s="526"/>
      <c r="B43" s="539"/>
      <c r="C43" s="536"/>
      <c r="D43" s="538"/>
      <c r="E43" s="538"/>
      <c r="F43" s="538"/>
      <c r="G43" s="527"/>
      <c r="H43" s="527"/>
      <c r="I43" s="528"/>
    </row>
    <row r="44" spans="1:9" ht="14.25">
      <c r="A44" s="526"/>
      <c r="B44" s="535"/>
      <c r="C44" s="540"/>
      <c r="D44" s="538"/>
      <c r="E44" s="538"/>
      <c r="F44" s="538"/>
      <c r="G44" s="527"/>
      <c r="H44" s="527"/>
      <c r="I44" s="528"/>
    </row>
    <row r="45" spans="1:9" ht="14.25">
      <c r="A45" s="526"/>
      <c r="B45" s="539"/>
      <c r="C45" s="540"/>
      <c r="D45" s="538"/>
      <c r="E45" s="538"/>
      <c r="F45" s="538"/>
      <c r="G45" s="527"/>
      <c r="H45" s="527"/>
      <c r="I45" s="528"/>
    </row>
    <row r="46" spans="1:9" ht="14.25">
      <c r="A46" s="526"/>
      <c r="B46" s="535"/>
      <c r="C46" s="540"/>
      <c r="D46" s="538"/>
      <c r="E46" s="538"/>
      <c r="F46" s="538"/>
      <c r="G46" s="527"/>
      <c r="H46" s="527"/>
      <c r="I46" s="528"/>
    </row>
    <row r="47" spans="1:9" ht="15">
      <c r="A47" s="526"/>
      <c r="B47" s="539"/>
      <c r="C47" s="540"/>
      <c r="D47" s="541"/>
      <c r="E47" s="541"/>
      <c r="F47" s="541"/>
      <c r="G47" s="541"/>
      <c r="H47" s="527"/>
      <c r="I47" s="528"/>
    </row>
    <row r="48" spans="1:9" ht="14.25">
      <c r="A48" s="526"/>
      <c r="B48" s="535"/>
      <c r="C48" s="536"/>
      <c r="D48" s="538"/>
      <c r="E48" s="538"/>
      <c r="F48" s="542"/>
      <c r="G48" s="527"/>
      <c r="H48" s="527"/>
      <c r="I48" s="528"/>
    </row>
    <row r="49" spans="1:9" ht="13.5" thickBot="1">
      <c r="A49" s="543"/>
      <c r="B49" s="544"/>
      <c r="C49" s="544"/>
      <c r="D49" s="544"/>
      <c r="E49" s="544"/>
      <c r="F49" s="544"/>
      <c r="G49" s="544"/>
      <c r="H49" s="544"/>
      <c r="I49" s="545"/>
    </row>
    <row r="50" ht="13.5" thickTop="1"/>
  </sheetData>
  <mergeCells count="6">
    <mergeCell ref="A19:I19"/>
    <mergeCell ref="F25:G25"/>
    <mergeCell ref="A3:I3"/>
    <mergeCell ref="A4:I4"/>
    <mergeCell ref="A17:I17"/>
    <mergeCell ref="A18:I18"/>
  </mergeCells>
  <printOptions/>
  <pageMargins left="0.75" right="0.75" top="0.75" bottom="0.7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3"/>
  <sheetViews>
    <sheetView showGridLines="0" workbookViewId="0" topLeftCell="A1">
      <pane xSplit="1" ySplit="6" topLeftCell="B10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9" sqref="D99"/>
    </sheetView>
  </sheetViews>
  <sheetFormatPr defaultColWidth="9.140625" defaultRowHeight="15" customHeight="1"/>
  <cols>
    <col min="1" max="1" width="52.00390625" style="414" customWidth="1"/>
    <col min="2" max="2" width="8.421875" style="457" customWidth="1"/>
    <col min="3" max="3" width="8.57421875" style="457" customWidth="1"/>
    <col min="4" max="4" width="18.57421875" style="415" customWidth="1"/>
    <col min="5" max="5" width="19.421875" style="414" customWidth="1"/>
    <col min="6" max="6" width="18.28125" style="414" customWidth="1"/>
    <col min="7" max="16384" width="9.140625" style="414" customWidth="1"/>
  </cols>
  <sheetData>
    <row r="1" spans="1:5" ht="15" customHeight="1">
      <c r="A1" s="413" t="s">
        <v>27</v>
      </c>
      <c r="B1"/>
      <c r="C1" s="726" t="s">
        <v>28</v>
      </c>
      <c r="D1" s="726"/>
      <c r="E1" s="726"/>
    </row>
    <row r="2" spans="1:5" ht="15" customHeight="1">
      <c r="A2" s="416" t="s">
        <v>29</v>
      </c>
      <c r="B2" s="417"/>
      <c r="C2" s="418"/>
      <c r="D2" s="416" t="s">
        <v>144</v>
      </c>
      <c r="E2" s="419"/>
    </row>
    <row r="3" spans="1:5" ht="25.5" customHeight="1">
      <c r="A3" s="727" t="s">
        <v>34</v>
      </c>
      <c r="B3" s="727"/>
      <c r="C3" s="727"/>
      <c r="D3" s="727"/>
      <c r="E3" s="727"/>
    </row>
    <row r="4" spans="1:5" s="422" customFormat="1" ht="15" customHeight="1">
      <c r="A4" s="728" t="s">
        <v>145</v>
      </c>
      <c r="B4" s="728"/>
      <c r="C4" s="728"/>
      <c r="D4" s="728"/>
      <c r="E4" s="728"/>
    </row>
    <row r="5" spans="4:5" s="423" customFormat="1" ht="15" customHeight="1">
      <c r="D5" s="591"/>
      <c r="E5" s="424" t="s">
        <v>35</v>
      </c>
    </row>
    <row r="6" spans="1:5" s="428" customFormat="1" ht="24" customHeight="1">
      <c r="A6" s="425" t="s">
        <v>36</v>
      </c>
      <c r="B6" s="426" t="s">
        <v>37</v>
      </c>
      <c r="C6" s="427" t="s">
        <v>38</v>
      </c>
      <c r="D6" s="571" t="s">
        <v>39</v>
      </c>
      <c r="E6" s="426" t="s">
        <v>535</v>
      </c>
    </row>
    <row r="7" spans="1:5" s="420" customFormat="1" ht="24" customHeight="1">
      <c r="A7" s="429" t="s">
        <v>40</v>
      </c>
      <c r="B7" s="430">
        <v>100</v>
      </c>
      <c r="C7" s="430"/>
      <c r="D7" s="572">
        <f>D8+D11+D15+D22+D25</f>
        <v>273950756206</v>
      </c>
      <c r="E7" s="572">
        <f>E8+E11+E15+E22+E25</f>
        <v>296952746683</v>
      </c>
    </row>
    <row r="8" spans="1:5" s="422" customFormat="1" ht="18.75" customHeight="1">
      <c r="A8" s="431" t="s">
        <v>41</v>
      </c>
      <c r="B8" s="432">
        <v>110</v>
      </c>
      <c r="C8" s="432"/>
      <c r="D8" s="433">
        <f>SUM(D9:D10)</f>
        <v>6183454535</v>
      </c>
      <c r="E8" s="431">
        <f>SUM(E9:E10)</f>
        <v>3221328105</v>
      </c>
    </row>
    <row r="9" spans="1:5" ht="18.75" customHeight="1">
      <c r="A9" s="434" t="s">
        <v>42</v>
      </c>
      <c r="B9" s="435">
        <v>111</v>
      </c>
      <c r="C9" s="435" t="s">
        <v>43</v>
      </c>
      <c r="D9" s="436">
        <v>6183454535</v>
      </c>
      <c r="E9" s="434">
        <v>3221328105</v>
      </c>
    </row>
    <row r="10" spans="1:5" ht="18.75" customHeight="1">
      <c r="A10" s="434" t="s">
        <v>44</v>
      </c>
      <c r="B10" s="435">
        <v>112</v>
      </c>
      <c r="C10" s="435"/>
      <c r="D10" s="436"/>
      <c r="E10" s="434">
        <v>0</v>
      </c>
    </row>
    <row r="11" spans="1:5" s="422" customFormat="1" ht="18.75" customHeight="1">
      <c r="A11" s="431" t="s">
        <v>45</v>
      </c>
      <c r="B11" s="432">
        <v>120</v>
      </c>
      <c r="C11" s="435" t="s">
        <v>46</v>
      </c>
      <c r="D11" s="433">
        <f>SUM(D12:D14)</f>
        <v>4002031200</v>
      </c>
      <c r="E11" s="431">
        <f>SUM(E12:E14)</f>
        <v>5251503500</v>
      </c>
    </row>
    <row r="12" spans="1:5" ht="18.75" customHeight="1">
      <c r="A12" s="434" t="s">
        <v>47</v>
      </c>
      <c r="B12" s="435">
        <v>121</v>
      </c>
      <c r="C12" s="435"/>
      <c r="D12" s="436">
        <v>7694963991</v>
      </c>
      <c r="E12" s="434">
        <v>9094963991</v>
      </c>
    </row>
    <row r="13" spans="1:5" ht="18.75" customHeight="1">
      <c r="A13" s="434" t="s">
        <v>48</v>
      </c>
      <c r="B13" s="435">
        <v>128</v>
      </c>
      <c r="C13" s="435"/>
      <c r="D13" s="436"/>
      <c r="E13" s="434"/>
    </row>
    <row r="14" spans="1:5" ht="18.75" customHeight="1">
      <c r="A14" s="434" t="s">
        <v>49</v>
      </c>
      <c r="B14" s="435">
        <v>129</v>
      </c>
      <c r="C14" s="435"/>
      <c r="D14" s="436">
        <v>-3692932791</v>
      </c>
      <c r="E14" s="434">
        <v>-3843460491</v>
      </c>
    </row>
    <row r="15" spans="1:5" s="422" customFormat="1" ht="18.75" customHeight="1">
      <c r="A15" s="431" t="s">
        <v>50</v>
      </c>
      <c r="B15" s="432">
        <v>130</v>
      </c>
      <c r="C15" s="432"/>
      <c r="D15" s="433">
        <f>SUM(D16:D21)</f>
        <v>136090438172</v>
      </c>
      <c r="E15" s="431">
        <f>SUM(E16:E21)</f>
        <v>158861299476</v>
      </c>
    </row>
    <row r="16" spans="1:5" ht="18.75" customHeight="1">
      <c r="A16" s="434" t="s">
        <v>85</v>
      </c>
      <c r="B16" s="435">
        <v>131</v>
      </c>
      <c r="C16" s="435"/>
      <c r="D16" s="576">
        <v>101611689388</v>
      </c>
      <c r="E16" s="434">
        <v>132927576126</v>
      </c>
    </row>
    <row r="17" spans="1:5" s="415" customFormat="1" ht="18.75" customHeight="1">
      <c r="A17" s="436" t="s">
        <v>86</v>
      </c>
      <c r="B17" s="437">
        <v>132</v>
      </c>
      <c r="C17" s="437"/>
      <c r="D17" s="436">
        <v>11398463146</v>
      </c>
      <c r="E17" s="436">
        <v>8707623587</v>
      </c>
    </row>
    <row r="18" spans="1:5" ht="18.75" customHeight="1">
      <c r="A18" s="434" t="s">
        <v>87</v>
      </c>
      <c r="B18" s="435">
        <v>133</v>
      </c>
      <c r="C18" s="435"/>
      <c r="D18" s="436"/>
      <c r="E18" s="434">
        <v>0</v>
      </c>
    </row>
    <row r="19" spans="1:5" ht="18.75" customHeight="1">
      <c r="A19" s="434" t="s">
        <v>88</v>
      </c>
      <c r="B19" s="435">
        <v>134</v>
      </c>
      <c r="C19" s="435"/>
      <c r="D19" s="436"/>
      <c r="E19" s="434">
        <v>0</v>
      </c>
    </row>
    <row r="20" spans="1:5" ht="18.75" customHeight="1">
      <c r="A20" s="434" t="s">
        <v>89</v>
      </c>
      <c r="B20" s="435">
        <v>135</v>
      </c>
      <c r="C20" s="435" t="s">
        <v>90</v>
      </c>
      <c r="D20" s="436">
        <v>36400863360</v>
      </c>
      <c r="E20" s="434">
        <v>30546677485</v>
      </c>
    </row>
    <row r="21" spans="1:5" ht="18.75" customHeight="1">
      <c r="A21" s="434" t="s">
        <v>91</v>
      </c>
      <c r="B21" s="435">
        <v>139</v>
      </c>
      <c r="C21" s="435"/>
      <c r="D21" s="436">
        <v>-13320577722</v>
      </c>
      <c r="E21" s="434">
        <v>-13320577722</v>
      </c>
    </row>
    <row r="22" spans="1:5" s="421" customFormat="1" ht="18.75" customHeight="1">
      <c r="A22" s="433" t="s">
        <v>92</v>
      </c>
      <c r="B22" s="438">
        <v>140</v>
      </c>
      <c r="C22" s="438"/>
      <c r="D22" s="433">
        <f>SUM(D23:D24)</f>
        <v>95557302848</v>
      </c>
      <c r="E22" s="433">
        <f>SUM(E23:E24)</f>
        <v>103455109748</v>
      </c>
    </row>
    <row r="23" spans="1:5" ht="18.75" customHeight="1">
      <c r="A23" s="434" t="s">
        <v>93</v>
      </c>
      <c r="B23" s="435">
        <v>141</v>
      </c>
      <c r="C23" s="435" t="s">
        <v>94</v>
      </c>
      <c r="D23" s="436">
        <v>95557302848</v>
      </c>
      <c r="E23" s="434">
        <v>103455109748</v>
      </c>
    </row>
    <row r="24" spans="1:5" ht="18.75" customHeight="1">
      <c r="A24" s="434" t="s">
        <v>95</v>
      </c>
      <c r="B24" s="435">
        <v>149</v>
      </c>
      <c r="C24" s="435"/>
      <c r="D24" s="436"/>
      <c r="E24" s="434"/>
    </row>
    <row r="25" spans="1:5" s="422" customFormat="1" ht="18.75" customHeight="1">
      <c r="A25" s="431" t="s">
        <v>96</v>
      </c>
      <c r="B25" s="432">
        <v>150</v>
      </c>
      <c r="C25" s="432"/>
      <c r="D25" s="433">
        <f>SUM(D26:D29)</f>
        <v>32117529451</v>
      </c>
      <c r="E25" s="431">
        <f>SUM(E26:E29)</f>
        <v>26163505854</v>
      </c>
    </row>
    <row r="26" spans="1:5" ht="18.75" customHeight="1">
      <c r="A26" s="434" t="s">
        <v>97</v>
      </c>
      <c r="B26" s="435">
        <v>151</v>
      </c>
      <c r="C26" s="435"/>
      <c r="D26" s="436">
        <v>5946711972</v>
      </c>
      <c r="E26" s="434">
        <v>124456078</v>
      </c>
    </row>
    <row r="27" spans="1:5" ht="18.75" customHeight="1">
      <c r="A27" s="434" t="s">
        <v>98</v>
      </c>
      <c r="B27" s="435">
        <v>152</v>
      </c>
      <c r="C27" s="435"/>
      <c r="D27" s="576">
        <v>2191413005</v>
      </c>
      <c r="E27" s="447">
        <v>3058132592</v>
      </c>
    </row>
    <row r="28" spans="1:5" ht="18.75" customHeight="1">
      <c r="A28" s="434" t="s">
        <v>99</v>
      </c>
      <c r="B28" s="435">
        <v>154</v>
      </c>
      <c r="C28" s="435"/>
      <c r="D28" s="436"/>
      <c r="E28" s="434"/>
    </row>
    <row r="29" spans="1:5" ht="18.75" customHeight="1">
      <c r="A29" s="434" t="s">
        <v>100</v>
      </c>
      <c r="B29" s="435">
        <v>158</v>
      </c>
      <c r="C29" s="435"/>
      <c r="D29" s="436">
        <v>23979404474</v>
      </c>
      <c r="E29" s="434">
        <v>22980917184</v>
      </c>
    </row>
    <row r="30" spans="1:5" s="420" customFormat="1" ht="18.75" customHeight="1">
      <c r="A30" s="439" t="s">
        <v>101</v>
      </c>
      <c r="B30" s="440">
        <v>200</v>
      </c>
      <c r="C30" s="440"/>
      <c r="D30" s="573">
        <f>D31+D37+D48+D51+D56+D60</f>
        <v>112905625719</v>
      </c>
      <c r="E30" s="573">
        <f>E31+E37+E48+E51+E56+E60</f>
        <v>141386534620</v>
      </c>
    </row>
    <row r="31" spans="1:5" s="422" customFormat="1" ht="18.75" customHeight="1">
      <c r="A31" s="431" t="s">
        <v>102</v>
      </c>
      <c r="B31" s="432">
        <v>210</v>
      </c>
      <c r="C31" s="432"/>
      <c r="D31" s="433">
        <f>SUM(D32:D36)</f>
        <v>894947600</v>
      </c>
      <c r="E31" s="431">
        <f>SUM(E32:E36)</f>
        <v>894947600</v>
      </c>
    </row>
    <row r="32" spans="1:5" ht="18.75" customHeight="1">
      <c r="A32" s="434" t="s">
        <v>103</v>
      </c>
      <c r="B32" s="435">
        <v>211</v>
      </c>
      <c r="C32" s="435"/>
      <c r="D32" s="436"/>
      <c r="E32" s="434"/>
    </row>
    <row r="33" spans="1:5" ht="18.75" customHeight="1">
      <c r="A33" s="434" t="s">
        <v>104</v>
      </c>
      <c r="B33" s="435">
        <v>212</v>
      </c>
      <c r="C33" s="435"/>
      <c r="D33" s="436"/>
      <c r="E33" s="434">
        <v>0</v>
      </c>
    </row>
    <row r="34" spans="1:5" ht="18.75" customHeight="1">
      <c r="A34" s="434" t="s">
        <v>105</v>
      </c>
      <c r="B34" s="435">
        <v>213</v>
      </c>
      <c r="C34" s="435"/>
      <c r="D34" s="436"/>
      <c r="E34" s="434">
        <v>0</v>
      </c>
    </row>
    <row r="35" spans="1:5" ht="18.75" customHeight="1">
      <c r="A35" s="434" t="s">
        <v>108</v>
      </c>
      <c r="B35" s="435">
        <v>218</v>
      </c>
      <c r="C35" s="435"/>
      <c r="D35" s="436">
        <v>894947600</v>
      </c>
      <c r="E35" s="434">
        <v>894947600</v>
      </c>
    </row>
    <row r="36" spans="1:5" ht="18.75" customHeight="1">
      <c r="A36" s="434" t="s">
        <v>109</v>
      </c>
      <c r="B36" s="435">
        <v>219</v>
      </c>
      <c r="C36" s="435"/>
      <c r="D36" s="436"/>
      <c r="E36" s="434">
        <v>0</v>
      </c>
    </row>
    <row r="37" spans="1:5" s="422" customFormat="1" ht="18.75" customHeight="1">
      <c r="A37" s="431" t="s">
        <v>110</v>
      </c>
      <c r="B37" s="432">
        <v>220</v>
      </c>
      <c r="C37" s="432"/>
      <c r="D37" s="433">
        <f>D38+D44+D41+D47</f>
        <v>15548743770</v>
      </c>
      <c r="E37" s="431">
        <f>E38+E44+E41+E47</f>
        <v>14755810726</v>
      </c>
    </row>
    <row r="38" spans="1:5" s="444" customFormat="1" ht="18.75" customHeight="1">
      <c r="A38" s="441" t="s">
        <v>111</v>
      </c>
      <c r="B38" s="442">
        <v>221</v>
      </c>
      <c r="C38" s="442" t="s">
        <v>112</v>
      </c>
      <c r="D38" s="443">
        <f>D39+D40</f>
        <v>8827841849</v>
      </c>
      <c r="E38" s="441">
        <f>E39+E40</f>
        <v>11782105107</v>
      </c>
    </row>
    <row r="39" spans="1:5" ht="18.75" customHeight="1">
      <c r="A39" s="434" t="s">
        <v>113</v>
      </c>
      <c r="B39" s="435">
        <v>222</v>
      </c>
      <c r="C39" s="435"/>
      <c r="D39" s="436">
        <v>37665509171</v>
      </c>
      <c r="E39" s="434">
        <v>45042507501</v>
      </c>
    </row>
    <row r="40" spans="1:5" ht="18.75" customHeight="1">
      <c r="A40" s="434" t="s">
        <v>114</v>
      </c>
      <c r="B40" s="435">
        <v>223</v>
      </c>
      <c r="C40" s="435"/>
      <c r="D40" s="436">
        <v>-28837667322</v>
      </c>
      <c r="E40" s="434">
        <v>-33260402394</v>
      </c>
    </row>
    <row r="41" spans="1:5" s="444" customFormat="1" ht="18.75" customHeight="1">
      <c r="A41" s="441" t="s">
        <v>115</v>
      </c>
      <c r="B41" s="442">
        <v>224</v>
      </c>
      <c r="C41" s="442" t="s">
        <v>116</v>
      </c>
      <c r="D41" s="443">
        <f>D42+D43</f>
        <v>0</v>
      </c>
      <c r="E41" s="441"/>
    </row>
    <row r="42" spans="1:5" ht="18.75" customHeight="1">
      <c r="A42" s="434" t="s">
        <v>113</v>
      </c>
      <c r="B42" s="435">
        <v>225</v>
      </c>
      <c r="C42" s="435"/>
      <c r="D42" s="436"/>
      <c r="E42" s="434"/>
    </row>
    <row r="43" spans="1:5" ht="18.75" customHeight="1">
      <c r="A43" s="434" t="s">
        <v>114</v>
      </c>
      <c r="B43" s="435">
        <v>226</v>
      </c>
      <c r="C43" s="435"/>
      <c r="D43" s="436"/>
      <c r="E43" s="434"/>
    </row>
    <row r="44" spans="1:5" s="444" customFormat="1" ht="18.75" customHeight="1">
      <c r="A44" s="441" t="s">
        <v>117</v>
      </c>
      <c r="B44" s="442">
        <v>227</v>
      </c>
      <c r="C44" s="442" t="s">
        <v>118</v>
      </c>
      <c r="D44" s="443">
        <f>D45+D46</f>
        <v>761097681</v>
      </c>
      <c r="E44" s="443">
        <f>E45+E46</f>
        <v>790063893</v>
      </c>
    </row>
    <row r="45" spans="1:5" ht="18.75" customHeight="1">
      <c r="A45" s="434" t="s">
        <v>113</v>
      </c>
      <c r="B45" s="435">
        <v>228</v>
      </c>
      <c r="C45" s="435"/>
      <c r="D45" s="436">
        <v>999709888</v>
      </c>
      <c r="E45" s="434">
        <v>999709888</v>
      </c>
    </row>
    <row r="46" spans="1:5" ht="18.75" customHeight="1">
      <c r="A46" s="434" t="s">
        <v>114</v>
      </c>
      <c r="B46" s="435">
        <v>229</v>
      </c>
      <c r="C46" s="435"/>
      <c r="D46" s="436">
        <v>-238612207</v>
      </c>
      <c r="E46" s="434">
        <v>-209645995</v>
      </c>
    </row>
    <row r="47" spans="1:5" s="444" customFormat="1" ht="18.75" customHeight="1">
      <c r="A47" s="441" t="s">
        <v>123</v>
      </c>
      <c r="B47" s="442">
        <v>230</v>
      </c>
      <c r="C47" s="442" t="s">
        <v>124</v>
      </c>
      <c r="D47" s="436">
        <v>5959804240</v>
      </c>
      <c r="E47" s="434">
        <v>2183641726</v>
      </c>
    </row>
    <row r="48" spans="1:5" s="422" customFormat="1" ht="18.75" customHeight="1">
      <c r="A48" s="431" t="s">
        <v>125</v>
      </c>
      <c r="B48" s="432">
        <v>240</v>
      </c>
      <c r="C48" s="432"/>
      <c r="D48" s="433">
        <f>SUM(D49:D50)</f>
        <v>0</v>
      </c>
      <c r="E48" s="431">
        <f>SUM(E49:E50)</f>
        <v>0</v>
      </c>
    </row>
    <row r="49" spans="1:5" ht="18.75" customHeight="1">
      <c r="A49" s="434" t="s">
        <v>126</v>
      </c>
      <c r="B49" s="435">
        <v>241</v>
      </c>
      <c r="C49" s="435"/>
      <c r="D49" s="436"/>
      <c r="E49" s="434"/>
    </row>
    <row r="50" spans="1:5" ht="18.75" customHeight="1">
      <c r="A50" s="434" t="s">
        <v>127</v>
      </c>
      <c r="B50" s="435">
        <v>242</v>
      </c>
      <c r="C50" s="435"/>
      <c r="D50" s="436"/>
      <c r="E50" s="434"/>
    </row>
    <row r="51" spans="1:5" s="422" customFormat="1" ht="18.75" customHeight="1">
      <c r="A51" s="431" t="s">
        <v>128</v>
      </c>
      <c r="B51" s="432">
        <v>250</v>
      </c>
      <c r="C51" s="432" t="s">
        <v>131</v>
      </c>
      <c r="D51" s="433">
        <f>+D52+D53+D54+D55</f>
        <v>96176643154</v>
      </c>
      <c r="E51" s="433">
        <f>+E52+E53+E54+E55</f>
        <v>125285853931</v>
      </c>
    </row>
    <row r="52" spans="1:5" ht="18.75" customHeight="1">
      <c r="A52" s="434" t="s">
        <v>129</v>
      </c>
      <c r="B52" s="435">
        <v>251</v>
      </c>
      <c r="C52" s="435"/>
      <c r="D52" s="436"/>
      <c r="E52" s="434">
        <v>37393093502</v>
      </c>
    </row>
    <row r="53" spans="1:5" ht="18.75" customHeight="1">
      <c r="A53" s="434" t="s">
        <v>130</v>
      </c>
      <c r="B53" s="435">
        <v>252</v>
      </c>
      <c r="C53" s="435"/>
      <c r="D53" s="436">
        <v>74641569172</v>
      </c>
      <c r="E53" s="434">
        <v>70257686447</v>
      </c>
    </row>
    <row r="54" spans="1:5" ht="18.75" customHeight="1">
      <c r="A54" s="434" t="s">
        <v>132</v>
      </c>
      <c r="B54" s="435">
        <v>258</v>
      </c>
      <c r="C54" s="435"/>
      <c r="D54" s="436">
        <v>21861000000</v>
      </c>
      <c r="E54" s="434">
        <v>17961000000</v>
      </c>
    </row>
    <row r="55" spans="1:5" ht="18.75" customHeight="1">
      <c r="A55" s="434" t="s">
        <v>134</v>
      </c>
      <c r="B55" s="435">
        <v>259</v>
      </c>
      <c r="C55" s="435"/>
      <c r="D55" s="436">
        <v>-325926018</v>
      </c>
      <c r="E55" s="434">
        <v>-325926018</v>
      </c>
    </row>
    <row r="56" spans="1:5" s="422" customFormat="1" ht="18.75" customHeight="1">
      <c r="A56" s="431" t="s">
        <v>593</v>
      </c>
      <c r="B56" s="432">
        <v>260</v>
      </c>
      <c r="C56" s="432"/>
      <c r="D56" s="433">
        <f>SUM(D57:D59)</f>
        <v>285291195</v>
      </c>
      <c r="E56" s="431">
        <f>SUM(E57:E59)</f>
        <v>449922363</v>
      </c>
    </row>
    <row r="57" spans="1:5" ht="18.75" customHeight="1">
      <c r="A57" s="434" t="s">
        <v>135</v>
      </c>
      <c r="B57" s="435">
        <v>261</v>
      </c>
      <c r="C57" s="435" t="s">
        <v>133</v>
      </c>
      <c r="D57" s="436">
        <v>285291195</v>
      </c>
      <c r="E57" s="434">
        <v>449922363</v>
      </c>
    </row>
    <row r="58" spans="1:5" ht="18.75" customHeight="1">
      <c r="A58" s="434" t="s">
        <v>137</v>
      </c>
      <c r="B58" s="435">
        <v>262</v>
      </c>
      <c r="C58" s="435"/>
      <c r="D58" s="436"/>
      <c r="E58" s="434"/>
    </row>
    <row r="59" spans="1:5" ht="18.75" customHeight="1">
      <c r="A59" s="434" t="s">
        <v>138</v>
      </c>
      <c r="B59" s="435">
        <v>268</v>
      </c>
      <c r="C59" s="435"/>
      <c r="D59" s="436"/>
      <c r="E59" s="434"/>
    </row>
    <row r="60" spans="1:5" s="422" customFormat="1" ht="18.75" customHeight="1">
      <c r="A60" s="608" t="s">
        <v>594</v>
      </c>
      <c r="B60" s="609">
        <v>269</v>
      </c>
      <c r="C60" s="609"/>
      <c r="D60" s="610"/>
      <c r="E60" s="608"/>
    </row>
    <row r="61" spans="1:5" s="420" customFormat="1" ht="24" customHeight="1">
      <c r="A61" s="448" t="s">
        <v>139</v>
      </c>
      <c r="B61" s="449">
        <v>270</v>
      </c>
      <c r="C61" s="449"/>
      <c r="D61" s="607">
        <f>D7+D30</f>
        <v>386856381925</v>
      </c>
      <c r="E61" s="450">
        <f>E7+E30</f>
        <v>438339281303</v>
      </c>
    </row>
    <row r="62" spans="1:5" s="423" customFormat="1" ht="24" customHeight="1">
      <c r="A62" s="424"/>
      <c r="B62" s="424"/>
      <c r="C62" s="424"/>
      <c r="D62" s="575"/>
      <c r="E62" s="424" t="s">
        <v>35</v>
      </c>
    </row>
    <row r="63" spans="1:5" s="423" customFormat="1" ht="31.5" customHeight="1">
      <c r="A63" s="425" t="s">
        <v>140</v>
      </c>
      <c r="B63" s="426" t="s">
        <v>37</v>
      </c>
      <c r="C63" s="427" t="s">
        <v>141</v>
      </c>
      <c r="D63" s="571" t="s">
        <v>39</v>
      </c>
      <c r="E63" s="426" t="s">
        <v>535</v>
      </c>
    </row>
    <row r="64" spans="1:5" s="420" customFormat="1" ht="19.5" customHeight="1">
      <c r="A64" s="429" t="s">
        <v>142</v>
      </c>
      <c r="B64" s="430">
        <v>300</v>
      </c>
      <c r="C64" s="430"/>
      <c r="D64" s="572">
        <f>D65+D77</f>
        <v>322160738124</v>
      </c>
      <c r="E64" s="429">
        <f>E65+E77</f>
        <v>371799260043</v>
      </c>
    </row>
    <row r="65" spans="1:5" s="422" customFormat="1" ht="19.5" customHeight="1">
      <c r="A65" s="431" t="s">
        <v>152</v>
      </c>
      <c r="B65" s="432">
        <v>310</v>
      </c>
      <c r="C65" s="432"/>
      <c r="D65" s="433">
        <f>SUM(D66:D76)</f>
        <v>204506298226</v>
      </c>
      <c r="E65" s="431">
        <f>SUM(E66:E76)</f>
        <v>253927282697</v>
      </c>
    </row>
    <row r="66" spans="1:5" ht="19.5" customHeight="1">
      <c r="A66" s="434" t="s">
        <v>154</v>
      </c>
      <c r="B66" s="435">
        <v>311</v>
      </c>
      <c r="C66" s="435" t="s">
        <v>136</v>
      </c>
      <c r="D66" s="436">
        <v>25343487311</v>
      </c>
      <c r="E66" s="434">
        <v>33481952863</v>
      </c>
    </row>
    <row r="67" spans="1:5" ht="19.5" customHeight="1">
      <c r="A67" s="434" t="s">
        <v>156</v>
      </c>
      <c r="B67" s="435">
        <v>312</v>
      </c>
      <c r="C67" s="435"/>
      <c r="D67" s="576">
        <v>71415971560</v>
      </c>
      <c r="E67" s="447">
        <v>73663307515</v>
      </c>
    </row>
    <row r="68" spans="1:5" s="415" customFormat="1" ht="19.5" customHeight="1">
      <c r="A68" s="436" t="s">
        <v>157</v>
      </c>
      <c r="B68" s="437">
        <v>313</v>
      </c>
      <c r="C68" s="437"/>
      <c r="D68" s="436">
        <v>41627597210</v>
      </c>
      <c r="E68" s="436">
        <v>55348580814</v>
      </c>
    </row>
    <row r="69" spans="1:5" ht="19.5" customHeight="1">
      <c r="A69" s="434" t="s">
        <v>158</v>
      </c>
      <c r="B69" s="435">
        <v>314</v>
      </c>
      <c r="C69" s="435" t="s">
        <v>155</v>
      </c>
      <c r="D69" s="576">
        <v>20197769618</v>
      </c>
      <c r="E69" s="434">
        <v>16396263742</v>
      </c>
    </row>
    <row r="70" spans="1:5" ht="19.5" customHeight="1">
      <c r="A70" s="434" t="s">
        <v>160</v>
      </c>
      <c r="B70" s="435">
        <v>315</v>
      </c>
      <c r="C70" s="435"/>
      <c r="D70" s="436">
        <v>10782701248</v>
      </c>
      <c r="E70" s="434">
        <v>12301096990</v>
      </c>
    </row>
    <row r="71" spans="1:5" ht="19.5" customHeight="1">
      <c r="A71" s="434" t="s">
        <v>161</v>
      </c>
      <c r="B71" s="435">
        <v>316</v>
      </c>
      <c r="C71" s="435" t="s">
        <v>159</v>
      </c>
      <c r="D71" s="436">
        <v>6210685654</v>
      </c>
      <c r="E71" s="434">
        <v>3059417965</v>
      </c>
    </row>
    <row r="72" spans="1:5" s="415" customFormat="1" ht="19.5" customHeight="1">
      <c r="A72" s="436" t="s">
        <v>163</v>
      </c>
      <c r="B72" s="437">
        <v>317</v>
      </c>
      <c r="C72" s="437"/>
      <c r="D72" s="436"/>
      <c r="E72" s="436"/>
    </row>
    <row r="73" spans="1:5" ht="19.5" customHeight="1">
      <c r="A73" s="434" t="s">
        <v>164</v>
      </c>
      <c r="B73" s="435">
        <v>318</v>
      </c>
      <c r="C73" s="435"/>
      <c r="D73" s="436"/>
      <c r="E73" s="434">
        <v>0</v>
      </c>
    </row>
    <row r="74" spans="1:5" s="415" customFormat="1" ht="19.5" customHeight="1">
      <c r="A74" s="436" t="s">
        <v>165</v>
      </c>
      <c r="B74" s="437">
        <v>319</v>
      </c>
      <c r="C74" s="437" t="s">
        <v>162</v>
      </c>
      <c r="D74" s="436">
        <v>28321069185</v>
      </c>
      <c r="E74" s="436">
        <v>59256858898</v>
      </c>
    </row>
    <row r="75" spans="1:5" s="415" customFormat="1" ht="19.5" customHeight="1">
      <c r="A75" s="434" t="s">
        <v>167</v>
      </c>
      <c r="B75" s="435">
        <v>320</v>
      </c>
      <c r="C75" s="437"/>
      <c r="D75" s="436"/>
      <c r="E75" s="436"/>
    </row>
    <row r="76" spans="1:5" ht="19.5" customHeight="1">
      <c r="A76" s="434" t="s">
        <v>595</v>
      </c>
      <c r="B76" s="435">
        <v>323</v>
      </c>
      <c r="C76" s="435"/>
      <c r="D76" s="436">
        <v>607016440</v>
      </c>
      <c r="E76" s="434">
        <v>419803910</v>
      </c>
    </row>
    <row r="77" spans="1:5" s="422" customFormat="1" ht="19.5" customHeight="1">
      <c r="A77" s="431" t="s">
        <v>168</v>
      </c>
      <c r="B77" s="432">
        <v>330</v>
      </c>
      <c r="C77" s="432"/>
      <c r="D77" s="433">
        <f>SUM(D78:D86)</f>
        <v>117654439898</v>
      </c>
      <c r="E77" s="431">
        <f>SUM(E78:E86)</f>
        <v>117871977346</v>
      </c>
    </row>
    <row r="78" spans="1:5" ht="19.5" customHeight="1">
      <c r="A78" s="434" t="s">
        <v>169</v>
      </c>
      <c r="B78" s="435">
        <v>331</v>
      </c>
      <c r="C78" s="435"/>
      <c r="D78" s="436"/>
      <c r="E78" s="434">
        <v>0</v>
      </c>
    </row>
    <row r="79" spans="1:5" ht="19.5" customHeight="1">
      <c r="A79" s="434" t="s">
        <v>170</v>
      </c>
      <c r="B79" s="435">
        <v>332</v>
      </c>
      <c r="C79" s="435"/>
      <c r="D79" s="436"/>
      <c r="E79" s="434">
        <v>0</v>
      </c>
    </row>
    <row r="80" spans="1:5" ht="19.5" customHeight="1">
      <c r="A80" s="434" t="s">
        <v>171</v>
      </c>
      <c r="B80" s="435">
        <v>333</v>
      </c>
      <c r="C80" s="435"/>
      <c r="D80" s="436"/>
      <c r="E80" s="434">
        <v>0</v>
      </c>
    </row>
    <row r="81" spans="1:5" ht="19.5" customHeight="1">
      <c r="A81" s="434" t="s">
        <v>172</v>
      </c>
      <c r="B81" s="435">
        <v>334</v>
      </c>
      <c r="C81" s="435" t="s">
        <v>166</v>
      </c>
      <c r="D81" s="436">
        <v>117478571020</v>
      </c>
      <c r="E81" s="434">
        <v>117547568936</v>
      </c>
    </row>
    <row r="82" spans="1:5" ht="19.5" customHeight="1">
      <c r="A82" s="434" t="s">
        <v>174</v>
      </c>
      <c r="B82" s="435">
        <v>335</v>
      </c>
      <c r="C82" s="435"/>
      <c r="D82" s="436"/>
      <c r="E82" s="434"/>
    </row>
    <row r="83" spans="1:5" ht="19.5" customHeight="1">
      <c r="A83" s="434" t="s">
        <v>175</v>
      </c>
      <c r="B83" s="435">
        <v>336</v>
      </c>
      <c r="C83" s="435"/>
      <c r="D83" s="436">
        <v>175868878</v>
      </c>
      <c r="E83" s="434">
        <v>324408410</v>
      </c>
    </row>
    <row r="84" spans="1:5" ht="19.5" customHeight="1">
      <c r="A84" s="434" t="s">
        <v>176</v>
      </c>
      <c r="B84" s="435">
        <v>337</v>
      </c>
      <c r="C84" s="435"/>
      <c r="D84" s="436"/>
      <c r="E84" s="434"/>
    </row>
    <row r="85" spans="1:5" ht="19.5" customHeight="1">
      <c r="A85" s="434" t="s">
        <v>596</v>
      </c>
      <c r="B85" s="435">
        <v>338</v>
      </c>
      <c r="C85" s="435"/>
      <c r="D85" s="436"/>
      <c r="E85" s="434"/>
    </row>
    <row r="86" spans="1:5" ht="19.5" customHeight="1">
      <c r="A86" s="434" t="s">
        <v>597</v>
      </c>
      <c r="B86" s="435">
        <v>339</v>
      </c>
      <c r="C86" s="435"/>
      <c r="D86" s="436"/>
      <c r="E86" s="434"/>
    </row>
    <row r="87" spans="1:5" s="420" customFormat="1" ht="19.5" customHeight="1">
      <c r="A87" s="439" t="s">
        <v>177</v>
      </c>
      <c r="B87" s="440">
        <v>400</v>
      </c>
      <c r="C87" s="440"/>
      <c r="D87" s="573">
        <f>D88+D101</f>
        <v>64695643801</v>
      </c>
      <c r="E87" s="439">
        <f>E88+E101</f>
        <v>66540021260</v>
      </c>
    </row>
    <row r="88" spans="1:5" s="422" customFormat="1" ht="19.5" customHeight="1">
      <c r="A88" s="431" t="s">
        <v>178</v>
      </c>
      <c r="B88" s="432">
        <v>410</v>
      </c>
      <c r="C88" s="432" t="s">
        <v>173</v>
      </c>
      <c r="D88" s="433">
        <f>SUM(D89:D100)</f>
        <v>64695643801</v>
      </c>
      <c r="E88" s="431">
        <f>SUM(E89:E100)</f>
        <v>66540021260</v>
      </c>
    </row>
    <row r="89" spans="1:5" ht="19.5" customHeight="1">
      <c r="A89" s="434" t="s">
        <v>179</v>
      </c>
      <c r="B89" s="435">
        <v>411</v>
      </c>
      <c r="C89" s="435"/>
      <c r="D89" s="436">
        <v>50000000000</v>
      </c>
      <c r="E89" s="434">
        <v>50000000000</v>
      </c>
    </row>
    <row r="90" spans="1:5" ht="19.5" customHeight="1">
      <c r="A90" s="434" t="s">
        <v>180</v>
      </c>
      <c r="B90" s="435">
        <v>412</v>
      </c>
      <c r="C90" s="435"/>
      <c r="D90" s="436"/>
      <c r="E90" s="434">
        <v>0</v>
      </c>
    </row>
    <row r="91" spans="1:5" ht="19.5" customHeight="1">
      <c r="A91" s="434" t="s">
        <v>181</v>
      </c>
      <c r="B91" s="435">
        <v>413</v>
      </c>
      <c r="C91" s="435"/>
      <c r="D91" s="436"/>
      <c r="E91" s="434">
        <v>0</v>
      </c>
    </row>
    <row r="92" spans="1:5" ht="19.5" customHeight="1">
      <c r="A92" s="434" t="s">
        <v>182</v>
      </c>
      <c r="B92" s="435">
        <v>414</v>
      </c>
      <c r="C92" s="435"/>
      <c r="D92" s="436"/>
      <c r="E92" s="434">
        <v>0</v>
      </c>
    </row>
    <row r="93" spans="1:5" ht="19.5" customHeight="1">
      <c r="A93" s="434" t="s">
        <v>183</v>
      </c>
      <c r="B93" s="435">
        <v>415</v>
      </c>
      <c r="C93" s="435"/>
      <c r="D93" s="436"/>
      <c r="E93" s="434">
        <v>0</v>
      </c>
    </row>
    <row r="94" spans="1:5" ht="19.5" customHeight="1">
      <c r="A94" s="434" t="s">
        <v>184</v>
      </c>
      <c r="B94" s="435">
        <v>416</v>
      </c>
      <c r="C94" s="435"/>
      <c r="D94" s="436"/>
      <c r="E94" s="434">
        <v>0</v>
      </c>
    </row>
    <row r="95" spans="1:5" ht="19.5" customHeight="1">
      <c r="A95" s="434" t="s">
        <v>185</v>
      </c>
      <c r="B95" s="435">
        <v>417</v>
      </c>
      <c r="C95" s="435"/>
      <c r="D95" s="436">
        <v>11616851116</v>
      </c>
      <c r="E95" s="434">
        <v>10931517888</v>
      </c>
    </row>
    <row r="96" spans="1:5" ht="19.5" customHeight="1">
      <c r="A96" s="434" t="s">
        <v>186</v>
      </c>
      <c r="B96" s="435">
        <v>418</v>
      </c>
      <c r="C96" s="435"/>
      <c r="D96" s="436">
        <v>3004237106</v>
      </c>
      <c r="E96" s="434">
        <v>2867170460</v>
      </c>
    </row>
    <row r="97" spans="1:5" ht="19.5" customHeight="1">
      <c r="A97" s="434" t="s">
        <v>187</v>
      </c>
      <c r="B97" s="435">
        <v>419</v>
      </c>
      <c r="C97" s="435"/>
      <c r="D97" s="436"/>
      <c r="E97" s="434">
        <v>0</v>
      </c>
    </row>
    <row r="98" spans="1:5" s="415" customFormat="1" ht="19.5" customHeight="1">
      <c r="A98" s="436" t="s">
        <v>189</v>
      </c>
      <c r="B98" s="437">
        <v>420</v>
      </c>
      <c r="C98" s="437"/>
      <c r="D98" s="436">
        <v>74555579</v>
      </c>
      <c r="E98" s="436">
        <v>2741332912</v>
      </c>
    </row>
    <row r="99" spans="1:5" s="415" customFormat="1" ht="19.5" customHeight="1">
      <c r="A99" s="434" t="s">
        <v>190</v>
      </c>
      <c r="B99" s="435">
        <v>421</v>
      </c>
      <c r="C99" s="437"/>
      <c r="D99" s="436"/>
      <c r="E99" s="436"/>
    </row>
    <row r="100" spans="1:5" ht="19.5" customHeight="1">
      <c r="A100" s="434" t="s">
        <v>598</v>
      </c>
      <c r="B100" s="435">
        <v>422</v>
      </c>
      <c r="C100" s="435"/>
      <c r="D100" s="436"/>
      <c r="E100" s="434"/>
    </row>
    <row r="101" spans="1:5" s="422" customFormat="1" ht="19.5" customHeight="1">
      <c r="A101" s="431" t="s">
        <v>191</v>
      </c>
      <c r="B101" s="432">
        <v>430</v>
      </c>
      <c r="C101" s="432"/>
      <c r="D101" s="577">
        <f>SUM(D102:D103)</f>
        <v>0</v>
      </c>
      <c r="E101" s="431">
        <f>SUM(E102:E103)</f>
        <v>0</v>
      </c>
    </row>
    <row r="102" spans="1:5" ht="19.5" customHeight="1">
      <c r="A102" s="434" t="s">
        <v>192</v>
      </c>
      <c r="B102" s="435">
        <v>432</v>
      </c>
      <c r="C102" s="435"/>
      <c r="D102" s="436"/>
      <c r="E102" s="434">
        <v>0</v>
      </c>
    </row>
    <row r="103" spans="1:5" ht="19.5" customHeight="1">
      <c r="A103" s="445" t="s">
        <v>193</v>
      </c>
      <c r="B103" s="446">
        <v>433</v>
      </c>
      <c r="C103" s="446"/>
      <c r="D103" s="578"/>
      <c r="E103" s="445">
        <v>0</v>
      </c>
    </row>
    <row r="104" spans="1:5" s="420" customFormat="1" ht="24" customHeight="1">
      <c r="A104" s="448" t="s">
        <v>194</v>
      </c>
      <c r="B104" s="449">
        <v>440</v>
      </c>
      <c r="C104" s="449"/>
      <c r="D104" s="574">
        <f>D64+D87</f>
        <v>386856381925</v>
      </c>
      <c r="E104" s="450">
        <f>E64+E87</f>
        <v>438339281303</v>
      </c>
    </row>
    <row r="105" spans="1:5" s="420" customFormat="1" ht="24" customHeight="1">
      <c r="A105" s="615" t="s">
        <v>599</v>
      </c>
      <c r="B105" s="616"/>
      <c r="C105" s="616"/>
      <c r="D105" s="617"/>
      <c r="E105" s="618"/>
    </row>
    <row r="106" spans="1:5" ht="18.75" customHeight="1">
      <c r="A106" s="622" t="s">
        <v>600</v>
      </c>
      <c r="B106" s="627" t="s">
        <v>611</v>
      </c>
      <c r="C106" s="435"/>
      <c r="D106" s="436"/>
      <c r="E106" s="434"/>
    </row>
    <row r="107" spans="1:5" ht="18.75" customHeight="1">
      <c r="A107" s="622" t="s">
        <v>601</v>
      </c>
      <c r="B107" s="627" t="s">
        <v>612</v>
      </c>
      <c r="C107" s="435"/>
      <c r="D107" s="436"/>
      <c r="E107" s="434"/>
    </row>
    <row r="108" spans="1:5" ht="18.75" customHeight="1">
      <c r="A108" s="622" t="s">
        <v>602</v>
      </c>
      <c r="B108" s="627" t="s">
        <v>606</v>
      </c>
      <c r="C108" s="435"/>
      <c r="D108" s="436"/>
      <c r="E108" s="434"/>
    </row>
    <row r="109" spans="1:5" ht="18.75" customHeight="1">
      <c r="A109" s="622" t="s">
        <v>603</v>
      </c>
      <c r="B109" s="627" t="s">
        <v>607</v>
      </c>
      <c r="C109" s="435"/>
      <c r="D109" s="436"/>
      <c r="E109" s="434"/>
    </row>
    <row r="110" spans="1:5" ht="18.75" customHeight="1">
      <c r="A110" s="624" t="s">
        <v>604</v>
      </c>
      <c r="B110" s="628" t="s">
        <v>608</v>
      </c>
      <c r="C110" s="625"/>
      <c r="D110" s="578"/>
      <c r="E110" s="626"/>
    </row>
    <row r="111" spans="1:5" ht="18.75" customHeight="1" thickBot="1">
      <c r="A111" s="623" t="s">
        <v>605</v>
      </c>
      <c r="B111" s="629" t="s">
        <v>609</v>
      </c>
      <c r="C111" s="619"/>
      <c r="D111" s="620"/>
      <c r="E111" s="621"/>
    </row>
    <row r="112" spans="1:5" s="420" customFormat="1" ht="15.75" customHeight="1" thickTop="1">
      <c r="A112" s="611"/>
      <c r="B112" s="612"/>
      <c r="C112" s="612"/>
      <c r="D112" s="613"/>
      <c r="E112" s="614"/>
    </row>
    <row r="113" spans="1:5" ht="21" customHeight="1">
      <c r="A113" s="451"/>
      <c r="B113" s="452"/>
      <c r="C113" s="452"/>
      <c r="D113" s="453" t="s">
        <v>146</v>
      </c>
      <c r="E113" s="451"/>
    </row>
    <row r="114" spans="1:6" s="454" customFormat="1" ht="24" customHeight="1">
      <c r="A114" s="454" t="s">
        <v>195</v>
      </c>
      <c r="B114" s="455"/>
      <c r="C114" s="455"/>
      <c r="D114" s="456" t="s">
        <v>196</v>
      </c>
      <c r="F114" s="454">
        <f>D104-D61</f>
        <v>0</v>
      </c>
    </row>
    <row r="115" ht="15" customHeight="1" hidden="1"/>
    <row r="116" ht="15" customHeight="1" hidden="1"/>
    <row r="117" spans="4:41" ht="15" customHeight="1" hidden="1">
      <c r="D117" s="415">
        <f>+D104-D61</f>
        <v>0</v>
      </c>
      <c r="F117" s="414">
        <f aca="true" t="shared" si="0" ref="F117:AO117">+F104-F61</f>
        <v>0</v>
      </c>
      <c r="G117" s="414">
        <f t="shared" si="0"/>
        <v>0</v>
      </c>
      <c r="H117" s="414">
        <f t="shared" si="0"/>
        <v>0</v>
      </c>
      <c r="I117" s="414">
        <f t="shared" si="0"/>
        <v>0</v>
      </c>
      <c r="J117" s="414">
        <f t="shared" si="0"/>
        <v>0</v>
      </c>
      <c r="K117" s="414">
        <f t="shared" si="0"/>
        <v>0</v>
      </c>
      <c r="L117" s="414">
        <f t="shared" si="0"/>
        <v>0</v>
      </c>
      <c r="M117" s="414">
        <f t="shared" si="0"/>
        <v>0</v>
      </c>
      <c r="N117" s="414">
        <f t="shared" si="0"/>
        <v>0</v>
      </c>
      <c r="O117" s="414">
        <f t="shared" si="0"/>
        <v>0</v>
      </c>
      <c r="P117" s="414">
        <f t="shared" si="0"/>
        <v>0</v>
      </c>
      <c r="Q117" s="414">
        <f t="shared" si="0"/>
        <v>0</v>
      </c>
      <c r="R117" s="414">
        <f t="shared" si="0"/>
        <v>0</v>
      </c>
      <c r="S117" s="414">
        <f t="shared" si="0"/>
        <v>0</v>
      </c>
      <c r="T117" s="414">
        <f t="shared" si="0"/>
        <v>0</v>
      </c>
      <c r="U117" s="414">
        <f t="shared" si="0"/>
        <v>0</v>
      </c>
      <c r="V117" s="414">
        <f t="shared" si="0"/>
        <v>0</v>
      </c>
      <c r="W117" s="414">
        <f t="shared" si="0"/>
        <v>0</v>
      </c>
      <c r="X117" s="414">
        <f t="shared" si="0"/>
        <v>0</v>
      </c>
      <c r="Y117" s="414">
        <f t="shared" si="0"/>
        <v>0</v>
      </c>
      <c r="Z117" s="414">
        <f t="shared" si="0"/>
        <v>0</v>
      </c>
      <c r="AA117" s="414">
        <f t="shared" si="0"/>
        <v>0</v>
      </c>
      <c r="AB117" s="414">
        <f t="shared" si="0"/>
        <v>0</v>
      </c>
      <c r="AC117" s="414">
        <f t="shared" si="0"/>
        <v>0</v>
      </c>
      <c r="AD117" s="414">
        <f t="shared" si="0"/>
        <v>0</v>
      </c>
      <c r="AE117" s="414">
        <f t="shared" si="0"/>
        <v>0</v>
      </c>
      <c r="AF117" s="414">
        <f t="shared" si="0"/>
        <v>0</v>
      </c>
      <c r="AG117" s="414">
        <f t="shared" si="0"/>
        <v>0</v>
      </c>
      <c r="AH117" s="414">
        <f t="shared" si="0"/>
        <v>0</v>
      </c>
      <c r="AI117" s="414">
        <f t="shared" si="0"/>
        <v>0</v>
      </c>
      <c r="AJ117" s="414">
        <f t="shared" si="0"/>
        <v>0</v>
      </c>
      <c r="AK117" s="414">
        <f t="shared" si="0"/>
        <v>0</v>
      </c>
      <c r="AL117" s="414">
        <f t="shared" si="0"/>
        <v>0</v>
      </c>
      <c r="AM117" s="414">
        <f t="shared" si="0"/>
        <v>0</v>
      </c>
      <c r="AN117" s="414">
        <f t="shared" si="0"/>
        <v>0</v>
      </c>
      <c r="AO117" s="414">
        <f t="shared" si="0"/>
        <v>0</v>
      </c>
    </row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>
      <c r="F129" s="414">
        <f>E104-E61</f>
        <v>0</v>
      </c>
    </row>
    <row r="132" ht="18" customHeight="1"/>
    <row r="133" ht="15" customHeight="1">
      <c r="A133" s="424" t="s">
        <v>658</v>
      </c>
    </row>
  </sheetData>
  <mergeCells count="3">
    <mergeCell ref="C1:E1"/>
    <mergeCell ref="A3:E3"/>
    <mergeCell ref="A4:E4"/>
  </mergeCells>
  <printOptions/>
  <pageMargins left="0.57" right="0.19" top="0.38" bottom="0.19" header="0.2" footer="0.21"/>
  <pageSetup horizontalDpi="600" verticalDpi="600" orientation="portrait" paperSize="9" scale="90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1">
      <pane xSplit="2" ySplit="9" topLeftCell="F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29" sqref="I29"/>
    </sheetView>
  </sheetViews>
  <sheetFormatPr defaultColWidth="9.140625" defaultRowHeight="12.75"/>
  <cols>
    <col min="1" max="1" width="5.28125" style="0" customWidth="1"/>
    <col min="2" max="2" width="55.8515625" style="0" customWidth="1"/>
    <col min="3" max="3" width="7.28125" style="594" customWidth="1"/>
    <col min="4" max="4" width="8.7109375" style="0" customWidth="1"/>
    <col min="5" max="5" width="16.8515625" style="487" customWidth="1"/>
    <col min="6" max="6" width="17.00390625" style="487" customWidth="1"/>
    <col min="7" max="7" width="17.140625" style="0" customWidth="1"/>
    <col min="8" max="8" width="17.00390625" style="0" customWidth="1"/>
    <col min="9" max="9" width="15.8515625" style="487" customWidth="1"/>
  </cols>
  <sheetData>
    <row r="1" spans="1:10" ht="17.25">
      <c r="A1" s="489" t="s">
        <v>27</v>
      </c>
      <c r="G1" s="731" t="s">
        <v>28</v>
      </c>
      <c r="H1" s="731"/>
      <c r="I1" s="731"/>
      <c r="J1" s="731"/>
    </row>
    <row r="2" spans="1:10" ht="17.25" customHeight="1">
      <c r="A2" s="416" t="s">
        <v>29</v>
      </c>
      <c r="B2" s="490"/>
      <c r="C2" s="595"/>
      <c r="D2" s="490"/>
      <c r="E2" s="513"/>
      <c r="F2" s="513"/>
      <c r="G2" s="491" t="s">
        <v>144</v>
      </c>
      <c r="H2" s="490"/>
      <c r="I2" s="492"/>
      <c r="J2" s="493"/>
    </row>
    <row r="3" ht="10.5" customHeight="1"/>
    <row r="4" spans="1:9" s="495" customFormat="1" ht="19.5" customHeight="1">
      <c r="A4" s="730" t="s">
        <v>414</v>
      </c>
      <c r="B4" s="730"/>
      <c r="C4" s="730"/>
      <c r="D4" s="730"/>
      <c r="E4" s="730"/>
      <c r="F4" s="730"/>
      <c r="G4" s="730"/>
      <c r="H4" s="730"/>
      <c r="I4" s="494"/>
    </row>
    <row r="5" spans="1:9" s="495" customFormat="1" ht="20.25" customHeight="1">
      <c r="A5" s="730" t="s">
        <v>147</v>
      </c>
      <c r="B5" s="730"/>
      <c r="C5" s="730"/>
      <c r="D5" s="730"/>
      <c r="E5" s="730"/>
      <c r="F5" s="730"/>
      <c r="G5" s="730"/>
      <c r="H5" s="730"/>
      <c r="I5" s="494"/>
    </row>
    <row r="6" spans="1:8" ht="24" customHeight="1" thickBot="1">
      <c r="A6" s="496"/>
      <c r="B6" s="496"/>
      <c r="C6" s="596"/>
      <c r="D6" s="496"/>
      <c r="E6" s="514"/>
      <c r="F6" s="514"/>
      <c r="G6" s="496"/>
      <c r="H6" s="497" t="s">
        <v>82</v>
      </c>
    </row>
    <row r="7" spans="1:8" ht="17.25" customHeight="1">
      <c r="A7" s="640" t="s">
        <v>418</v>
      </c>
      <c r="B7" s="641" t="s">
        <v>419</v>
      </c>
      <c r="C7" s="642" t="s">
        <v>456</v>
      </c>
      <c r="D7" s="506" t="s">
        <v>420</v>
      </c>
      <c r="E7" s="506" t="s">
        <v>421</v>
      </c>
      <c r="F7" s="506" t="s">
        <v>421</v>
      </c>
      <c r="G7" s="506" t="s">
        <v>590</v>
      </c>
      <c r="H7" s="506" t="s">
        <v>590</v>
      </c>
    </row>
    <row r="8" spans="1:8" ht="33" customHeight="1">
      <c r="A8" s="643"/>
      <c r="B8" s="644"/>
      <c r="C8" s="645" t="s">
        <v>422</v>
      </c>
      <c r="D8" s="646" t="s">
        <v>423</v>
      </c>
      <c r="E8" s="647" t="s">
        <v>647</v>
      </c>
      <c r="F8" s="647" t="s">
        <v>648</v>
      </c>
      <c r="G8" s="593" t="s">
        <v>591</v>
      </c>
      <c r="H8" s="593" t="s">
        <v>591</v>
      </c>
    </row>
    <row r="9" spans="1:8" ht="35.25" customHeight="1" thickBot="1">
      <c r="A9" s="648"/>
      <c r="B9" s="648"/>
      <c r="C9" s="649"/>
      <c r="D9" s="650"/>
      <c r="E9" s="647"/>
      <c r="F9" s="647"/>
      <c r="G9" s="704" t="s">
        <v>454</v>
      </c>
      <c r="H9" s="593" t="s">
        <v>592</v>
      </c>
    </row>
    <row r="10" spans="1:8" ht="20.25" customHeight="1">
      <c r="A10" s="651"/>
      <c r="B10" s="652"/>
      <c r="C10" s="653"/>
      <c r="D10" s="654" t="s">
        <v>424</v>
      </c>
      <c r="E10" s="655"/>
      <c r="F10" s="655"/>
      <c r="G10" s="702"/>
      <c r="H10" s="701"/>
    </row>
    <row r="11" spans="1:8" ht="20.25" customHeight="1">
      <c r="A11" s="656">
        <v>1</v>
      </c>
      <c r="B11" s="657" t="s">
        <v>425</v>
      </c>
      <c r="C11" s="658" t="s">
        <v>611</v>
      </c>
      <c r="D11" s="659" t="s">
        <v>426</v>
      </c>
      <c r="E11" s="660">
        <v>30684012871</v>
      </c>
      <c r="F11" s="660">
        <v>48305382560</v>
      </c>
      <c r="G11" s="660">
        <v>54517870870</v>
      </c>
      <c r="H11" s="498">
        <v>121031939934</v>
      </c>
    </row>
    <row r="12" spans="1:8" ht="20.25" customHeight="1">
      <c r="A12" s="656">
        <v>2</v>
      </c>
      <c r="B12" s="657" t="s">
        <v>427</v>
      </c>
      <c r="C12" s="658" t="s">
        <v>612</v>
      </c>
      <c r="D12" s="659" t="s">
        <v>428</v>
      </c>
      <c r="E12" s="660"/>
      <c r="F12" s="660"/>
      <c r="G12" s="669">
        <v>30172965</v>
      </c>
      <c r="H12" s="498">
        <v>4256905</v>
      </c>
    </row>
    <row r="13" spans="1:9" s="605" customFormat="1" ht="20.25" customHeight="1">
      <c r="A13" s="661">
        <v>3</v>
      </c>
      <c r="B13" s="662" t="s">
        <v>429</v>
      </c>
      <c r="C13" s="663">
        <v>10</v>
      </c>
      <c r="D13" s="664" t="s">
        <v>430</v>
      </c>
      <c r="E13" s="603">
        <f>E11-E12</f>
        <v>30684012871</v>
      </c>
      <c r="F13" s="603">
        <f>F11-F12</f>
        <v>48305382560</v>
      </c>
      <c r="G13" s="603">
        <f>G11-G12</f>
        <v>54487697905</v>
      </c>
      <c r="H13" s="603">
        <f>H11-H12</f>
        <v>121027683029</v>
      </c>
      <c r="I13" s="604"/>
    </row>
    <row r="14" spans="1:8" ht="20.25" customHeight="1">
      <c r="A14" s="665">
        <v>4</v>
      </c>
      <c r="B14" s="666" t="s">
        <v>431</v>
      </c>
      <c r="C14" s="667">
        <v>11</v>
      </c>
      <c r="D14" s="668" t="s">
        <v>432</v>
      </c>
      <c r="E14" s="669">
        <v>27628741462</v>
      </c>
      <c r="F14" s="669">
        <v>42599193501</v>
      </c>
      <c r="G14" s="669">
        <v>48720012336</v>
      </c>
      <c r="H14" s="499">
        <v>109675409558</v>
      </c>
    </row>
    <row r="15" spans="1:9" s="631" customFormat="1" ht="20.25" customHeight="1">
      <c r="A15" s="670">
        <v>5</v>
      </c>
      <c r="B15" s="662" t="s">
        <v>433</v>
      </c>
      <c r="C15" s="671">
        <v>20</v>
      </c>
      <c r="D15" s="672"/>
      <c r="E15" s="606">
        <f>E13-E14</f>
        <v>3055271409</v>
      </c>
      <c r="F15" s="603">
        <f>F13-F14</f>
        <v>5706189059</v>
      </c>
      <c r="G15" s="606">
        <f>G13-G14</f>
        <v>5767685569</v>
      </c>
      <c r="H15" s="603">
        <f>H13-H14</f>
        <v>11352273471</v>
      </c>
      <c r="I15" s="630"/>
    </row>
    <row r="16" spans="1:8" ht="20.25" customHeight="1">
      <c r="A16" s="656">
        <v>6</v>
      </c>
      <c r="B16" s="657" t="s">
        <v>434</v>
      </c>
      <c r="C16" s="673">
        <v>21</v>
      </c>
      <c r="D16" s="659" t="s">
        <v>435</v>
      </c>
      <c r="E16" s="660">
        <v>1949978371</v>
      </c>
      <c r="F16" s="660">
        <v>2210837703</v>
      </c>
      <c r="G16" s="660">
        <v>9882170378</v>
      </c>
      <c r="H16" s="498">
        <v>6232806326</v>
      </c>
    </row>
    <row r="17" spans="1:8" ht="20.25" customHeight="1">
      <c r="A17" s="656">
        <v>7</v>
      </c>
      <c r="B17" s="657" t="s">
        <v>436</v>
      </c>
      <c r="C17" s="673">
        <v>22</v>
      </c>
      <c r="D17" s="659" t="s">
        <v>437</v>
      </c>
      <c r="E17" s="660">
        <v>1218415644</v>
      </c>
      <c r="F17" s="660">
        <v>3267289998</v>
      </c>
      <c r="G17" s="660">
        <v>5361351978</v>
      </c>
      <c r="H17" s="498">
        <v>8145965166</v>
      </c>
    </row>
    <row r="18" spans="1:9" s="601" customFormat="1" ht="20.25" customHeight="1">
      <c r="A18" s="674"/>
      <c r="B18" s="675" t="s">
        <v>438</v>
      </c>
      <c r="C18" s="676">
        <v>23</v>
      </c>
      <c r="D18" s="677"/>
      <c r="E18" s="678">
        <f>E17</f>
        <v>1218415644</v>
      </c>
      <c r="F18" s="678">
        <f>F17</f>
        <v>3267289998</v>
      </c>
      <c r="G18" s="678">
        <v>5506149022</v>
      </c>
      <c r="H18" s="599">
        <f>H17</f>
        <v>8145965166</v>
      </c>
      <c r="I18" s="600"/>
    </row>
    <row r="19" spans="1:8" ht="20.25" customHeight="1">
      <c r="A19" s="656">
        <v>8</v>
      </c>
      <c r="B19" s="657" t="s">
        <v>439</v>
      </c>
      <c r="C19" s="673">
        <v>24</v>
      </c>
      <c r="D19" s="659"/>
      <c r="E19" s="660">
        <v>6059360</v>
      </c>
      <c r="F19" s="660">
        <v>307878969</v>
      </c>
      <c r="G19" s="660">
        <v>147701225</v>
      </c>
      <c r="H19" s="498">
        <v>608156775</v>
      </c>
    </row>
    <row r="20" spans="1:8" ht="20.25" customHeight="1">
      <c r="A20" s="656">
        <v>9</v>
      </c>
      <c r="B20" s="657" t="s">
        <v>440</v>
      </c>
      <c r="C20" s="673">
        <v>25</v>
      </c>
      <c r="D20" s="659"/>
      <c r="E20" s="660">
        <v>2206701341</v>
      </c>
      <c r="F20" s="660">
        <v>3258100383</v>
      </c>
      <c r="G20" s="660">
        <v>9567735223</v>
      </c>
      <c r="H20" s="498">
        <v>18955917032</v>
      </c>
    </row>
    <row r="21" spans="1:9" s="605" customFormat="1" ht="20.25" customHeight="1">
      <c r="A21" s="679">
        <v>10</v>
      </c>
      <c r="B21" s="680" t="s">
        <v>441</v>
      </c>
      <c r="C21" s="681">
        <v>30</v>
      </c>
      <c r="D21" s="682"/>
      <c r="E21" s="606">
        <f>E15+E16-E17-E19-E20</f>
        <v>1574073435</v>
      </c>
      <c r="F21" s="606">
        <f>F15+F16-F17-F19-F20</f>
        <v>1083757412</v>
      </c>
      <c r="G21" s="606">
        <f>G15+G16-G17-G19-G20</f>
        <v>573067521</v>
      </c>
      <c r="H21" s="606">
        <f>H15+H16-H17-H19-H20</f>
        <v>-10124959176</v>
      </c>
      <c r="I21" s="604"/>
    </row>
    <row r="22" spans="1:8" ht="20.25" customHeight="1">
      <c r="A22" s="656">
        <v>11</v>
      </c>
      <c r="B22" s="657" t="s">
        <v>442</v>
      </c>
      <c r="C22" s="673">
        <v>31</v>
      </c>
      <c r="D22" s="659"/>
      <c r="E22" s="660">
        <v>1071563658</v>
      </c>
      <c r="F22" s="660">
        <v>439148921</v>
      </c>
      <c r="G22" s="660">
        <v>3558112847</v>
      </c>
      <c r="H22" s="498">
        <v>39974922349</v>
      </c>
    </row>
    <row r="23" spans="1:8" ht="20.25" customHeight="1">
      <c r="A23" s="656">
        <v>12</v>
      </c>
      <c r="B23" s="657" t="s">
        <v>443</v>
      </c>
      <c r="C23" s="673">
        <v>32</v>
      </c>
      <c r="D23" s="659"/>
      <c r="E23" s="660">
        <v>1004403235</v>
      </c>
      <c r="F23" s="660">
        <v>904429167</v>
      </c>
      <c r="G23" s="660">
        <v>3023888272</v>
      </c>
      <c r="H23" s="498">
        <v>23818844243</v>
      </c>
    </row>
    <row r="24" spans="1:9" s="605" customFormat="1" ht="20.25" customHeight="1">
      <c r="A24" s="679">
        <v>13</v>
      </c>
      <c r="B24" s="683" t="s">
        <v>444</v>
      </c>
      <c r="C24" s="684">
        <v>40</v>
      </c>
      <c r="D24" s="685"/>
      <c r="E24" s="606">
        <f>E22-E23</f>
        <v>67160423</v>
      </c>
      <c r="F24" s="606">
        <f>F22-F23</f>
        <v>-465280246</v>
      </c>
      <c r="G24" s="606">
        <f>G22-G23</f>
        <v>534224575</v>
      </c>
      <c r="H24" s="606">
        <f>H22-H23</f>
        <v>16156078106</v>
      </c>
      <c r="I24" s="604"/>
    </row>
    <row r="25" spans="1:8" ht="20.25" customHeight="1">
      <c r="A25" s="656">
        <v>14</v>
      </c>
      <c r="B25" s="686" t="s">
        <v>445</v>
      </c>
      <c r="C25" s="687">
        <v>45</v>
      </c>
      <c r="D25" s="688"/>
      <c r="E25" s="498"/>
      <c r="F25" s="498"/>
      <c r="G25" s="498"/>
      <c r="H25" s="500"/>
    </row>
    <row r="26" spans="1:9" s="605" customFormat="1" ht="20.25" customHeight="1" thickBot="1">
      <c r="A26" s="790">
        <v>15</v>
      </c>
      <c r="B26" s="791" t="s">
        <v>213</v>
      </c>
      <c r="C26" s="792">
        <v>50</v>
      </c>
      <c r="D26" s="793"/>
      <c r="E26" s="794">
        <f>E21+E24</f>
        <v>1641233858</v>
      </c>
      <c r="F26" s="794">
        <f>F21+F24</f>
        <v>618477166</v>
      </c>
      <c r="G26" s="794">
        <f>G21+G24</f>
        <v>1107292096</v>
      </c>
      <c r="H26" s="794">
        <f>H21+H24</f>
        <v>6031118930</v>
      </c>
      <c r="I26" s="604"/>
    </row>
    <row r="27" spans="1:8" ht="20.25" customHeight="1">
      <c r="A27" s="690">
        <v>16</v>
      </c>
      <c r="B27" s="691" t="s">
        <v>446</v>
      </c>
      <c r="C27" s="692">
        <v>51</v>
      </c>
      <c r="D27" s="693"/>
      <c r="E27" s="694">
        <v>563915189</v>
      </c>
      <c r="F27" s="695">
        <v>208005590</v>
      </c>
      <c r="G27" s="695">
        <v>1032736517</v>
      </c>
      <c r="H27" s="633">
        <v>1509823845</v>
      </c>
    </row>
    <row r="28" spans="1:8" ht="20.25" customHeight="1">
      <c r="A28" s="656">
        <v>17</v>
      </c>
      <c r="B28" s="686" t="s">
        <v>447</v>
      </c>
      <c r="C28" s="687">
        <v>52</v>
      </c>
      <c r="D28" s="688"/>
      <c r="E28" s="498"/>
      <c r="F28" s="696"/>
      <c r="G28" s="696"/>
      <c r="H28" s="500"/>
    </row>
    <row r="29" spans="1:9" s="605" customFormat="1" ht="20.25" customHeight="1">
      <c r="A29" s="679">
        <v>18</v>
      </c>
      <c r="B29" s="683" t="s">
        <v>448</v>
      </c>
      <c r="C29" s="684">
        <v>60</v>
      </c>
      <c r="D29" s="685"/>
      <c r="E29" s="606">
        <f>E26-E27</f>
        <v>1077318669</v>
      </c>
      <c r="F29" s="606">
        <f>F26-F27</f>
        <v>410471576</v>
      </c>
      <c r="G29" s="606">
        <f>G26-G27</f>
        <v>74555579</v>
      </c>
      <c r="H29" s="606">
        <f>H26-H27</f>
        <v>4521295085</v>
      </c>
      <c r="I29" s="604"/>
    </row>
    <row r="30" spans="1:8" ht="20.25" customHeight="1">
      <c r="A30" s="656" t="s">
        <v>449</v>
      </c>
      <c r="B30" s="686" t="s">
        <v>450</v>
      </c>
      <c r="C30" s="687">
        <v>61</v>
      </c>
      <c r="D30" s="688"/>
      <c r="E30" s="498"/>
      <c r="F30" s="696"/>
      <c r="G30" s="702"/>
      <c r="H30" s="500"/>
    </row>
    <row r="31" spans="1:8" ht="20.25" customHeight="1">
      <c r="A31" s="656" t="s">
        <v>451</v>
      </c>
      <c r="B31" s="686" t="s">
        <v>452</v>
      </c>
      <c r="C31" s="687">
        <v>62</v>
      </c>
      <c r="D31" s="688"/>
      <c r="E31" s="498"/>
      <c r="F31" s="696"/>
      <c r="G31" s="702"/>
      <c r="H31" s="500"/>
    </row>
    <row r="32" spans="1:8" ht="20.25" customHeight="1" thickBot="1">
      <c r="A32" s="689">
        <v>19</v>
      </c>
      <c r="B32" s="697" t="s">
        <v>453</v>
      </c>
      <c r="C32" s="698">
        <v>70</v>
      </c>
      <c r="D32" s="699"/>
      <c r="E32" s="700"/>
      <c r="F32" s="700"/>
      <c r="G32" s="703"/>
      <c r="H32" s="602"/>
    </row>
    <row r="33" spans="1:8" ht="10.5" customHeight="1">
      <c r="A33" s="496"/>
      <c r="B33" s="496"/>
      <c r="C33" s="596"/>
      <c r="D33" s="496"/>
      <c r="E33" s="514"/>
      <c r="F33" s="514"/>
      <c r="G33" s="496"/>
      <c r="H33" s="496"/>
    </row>
    <row r="34" spans="1:8" ht="15" customHeight="1">
      <c r="A34" s="496"/>
      <c r="B34" s="496"/>
      <c r="C34" s="596"/>
      <c r="D34" s="496"/>
      <c r="E34" s="514"/>
      <c r="F34" s="514"/>
      <c r="G34" s="732" t="s">
        <v>148</v>
      </c>
      <c r="H34" s="732"/>
    </row>
    <row r="35" spans="1:8" ht="21" customHeight="1">
      <c r="A35" s="501"/>
      <c r="B35" s="501" t="s">
        <v>83</v>
      </c>
      <c r="C35" s="597"/>
      <c r="D35" s="501"/>
      <c r="E35" s="515"/>
      <c r="F35" s="515"/>
      <c r="G35" s="729" t="s">
        <v>84</v>
      </c>
      <c r="H35" s="729"/>
    </row>
    <row r="36" spans="1:8" ht="12.75">
      <c r="A36" s="496"/>
      <c r="B36" s="496"/>
      <c r="C36" s="596"/>
      <c r="D36" s="496"/>
      <c r="E36" s="514"/>
      <c r="F36" s="514"/>
      <c r="G36" s="496"/>
      <c r="H36" s="496"/>
    </row>
    <row r="37" spans="1:8" ht="12.75">
      <c r="A37" s="496"/>
      <c r="B37" s="496"/>
      <c r="C37" s="596"/>
      <c r="D37" s="496"/>
      <c r="E37" s="514"/>
      <c r="F37" s="514"/>
      <c r="G37" s="496"/>
      <c r="H37" s="496"/>
    </row>
    <row r="38" spans="1:8" ht="12.75">
      <c r="A38" s="496"/>
      <c r="B38" s="496"/>
      <c r="C38" s="596"/>
      <c r="D38" s="496"/>
      <c r="E38" s="514"/>
      <c r="F38" s="514"/>
      <c r="G38" s="496"/>
      <c r="H38" s="496"/>
    </row>
    <row r="39" spans="1:8" ht="12.75">
      <c r="A39" s="496"/>
      <c r="B39" s="496"/>
      <c r="C39" s="596"/>
      <c r="D39" s="496"/>
      <c r="E39" s="514"/>
      <c r="F39" s="514"/>
      <c r="G39" s="496"/>
      <c r="H39" s="496"/>
    </row>
    <row r="40" spans="1:8" ht="12.75">
      <c r="A40" s="496"/>
      <c r="B40" s="496"/>
      <c r="C40" s="596"/>
      <c r="D40" s="496"/>
      <c r="E40" s="514"/>
      <c r="F40" s="514"/>
      <c r="G40" s="496"/>
      <c r="H40" s="496"/>
    </row>
    <row r="41" spans="1:8" ht="15.75">
      <c r="A41" s="502"/>
      <c r="B41" s="517" t="s">
        <v>458</v>
      </c>
      <c r="C41" s="598"/>
      <c r="D41" s="502" t="s">
        <v>26</v>
      </c>
      <c r="E41" s="516"/>
      <c r="F41" s="516"/>
      <c r="G41" s="729"/>
      <c r="H41" s="729"/>
    </row>
    <row r="42" spans="1:8" ht="12.75">
      <c r="A42" s="496"/>
      <c r="B42" s="496"/>
      <c r="C42" s="596"/>
      <c r="D42" s="496"/>
      <c r="E42" s="514"/>
      <c r="F42" s="514"/>
      <c r="G42" s="496"/>
      <c r="H42" s="496"/>
    </row>
  </sheetData>
  <mergeCells count="6">
    <mergeCell ref="G41:H41"/>
    <mergeCell ref="A5:H5"/>
    <mergeCell ref="G1:J1"/>
    <mergeCell ref="A4:H4"/>
    <mergeCell ref="G34:H34"/>
    <mergeCell ref="G35:H35"/>
  </mergeCells>
  <printOptions/>
  <pageMargins left="0.3" right="0.19" top="0.26" bottom="0.51" header="0.19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19">
      <selection activeCell="F33" sqref="F33"/>
    </sheetView>
  </sheetViews>
  <sheetFormatPr defaultColWidth="9.140625" defaultRowHeight="12.75"/>
  <cols>
    <col min="1" max="1" width="56.140625" style="0" customWidth="1"/>
    <col min="2" max="2" width="5.7109375" style="0" customWidth="1"/>
    <col min="3" max="3" width="6.00390625" style="0" customWidth="1"/>
    <col min="4" max="4" width="20.28125" style="0" customWidth="1"/>
    <col min="5" max="5" width="19.00390625" style="0" customWidth="1"/>
    <col min="6" max="6" width="19.7109375" style="487" customWidth="1"/>
  </cols>
  <sheetData>
    <row r="1" spans="1:5" ht="17.25">
      <c r="A1" s="413" t="s">
        <v>27</v>
      </c>
      <c r="D1" s="726" t="s">
        <v>28</v>
      </c>
      <c r="E1" s="726"/>
    </row>
    <row r="2" spans="1:5" ht="15">
      <c r="A2" s="458" t="s">
        <v>29</v>
      </c>
      <c r="B2" s="459"/>
      <c r="C2" s="733" t="s">
        <v>149</v>
      </c>
      <c r="D2" s="733"/>
      <c r="E2" s="733"/>
    </row>
    <row r="3" spans="1:5" ht="20.25">
      <c r="A3" s="734" t="s">
        <v>415</v>
      </c>
      <c r="B3" s="735"/>
      <c r="C3" s="735"/>
      <c r="D3" s="735"/>
      <c r="E3" s="735"/>
    </row>
    <row r="4" spans="1:5" ht="18">
      <c r="A4" s="736" t="s">
        <v>51</v>
      </c>
      <c r="B4" s="736"/>
      <c r="C4" s="736"/>
      <c r="D4" s="736"/>
      <c r="E4" s="736"/>
    </row>
    <row r="5" spans="1:5" ht="21.75">
      <c r="A5" s="739" t="s">
        <v>143</v>
      </c>
      <c r="B5" s="739"/>
      <c r="C5" s="739"/>
      <c r="D5" s="739"/>
      <c r="E5" s="739"/>
    </row>
    <row r="6" spans="1:3" ht="8.25" customHeight="1">
      <c r="A6" s="460"/>
      <c r="C6" s="490"/>
    </row>
    <row r="7" spans="1:5" ht="17.25" customHeight="1">
      <c r="A7" s="740" t="s">
        <v>531</v>
      </c>
      <c r="B7" s="742" t="s">
        <v>456</v>
      </c>
      <c r="C7" s="748" t="s">
        <v>141</v>
      </c>
      <c r="D7" s="744" t="s">
        <v>455</v>
      </c>
      <c r="E7" s="745"/>
    </row>
    <row r="8" spans="1:5" ht="7.5" customHeight="1">
      <c r="A8" s="741"/>
      <c r="B8" s="743"/>
      <c r="C8" s="748"/>
      <c r="D8" s="746"/>
      <c r="E8" s="747"/>
    </row>
    <row r="9" spans="1:5" ht="17.25" customHeight="1">
      <c r="A9" s="505"/>
      <c r="B9" s="512" t="s">
        <v>457</v>
      </c>
      <c r="C9" s="749"/>
      <c r="D9" s="507" t="s">
        <v>647</v>
      </c>
      <c r="E9" s="570" t="s">
        <v>648</v>
      </c>
    </row>
    <row r="10" spans="1:5" ht="17.25" customHeight="1">
      <c r="A10" s="461" t="s">
        <v>52</v>
      </c>
      <c r="B10" s="462"/>
      <c r="C10" s="463" t="s">
        <v>53</v>
      </c>
      <c r="D10" s="566"/>
      <c r="E10" s="567"/>
    </row>
    <row r="11" spans="1:5" ht="17.25" customHeight="1">
      <c r="A11" s="464" t="s">
        <v>54</v>
      </c>
      <c r="B11" s="632" t="s">
        <v>611</v>
      </c>
      <c r="C11" s="465" t="s">
        <v>53</v>
      </c>
      <c r="D11" s="466">
        <v>63048080855</v>
      </c>
      <c r="E11" s="466">
        <v>157594286516</v>
      </c>
    </row>
    <row r="12" spans="1:5" ht="17.25" customHeight="1">
      <c r="A12" s="464" t="s">
        <v>55</v>
      </c>
      <c r="B12" s="632" t="s">
        <v>612</v>
      </c>
      <c r="C12" s="465" t="s">
        <v>53</v>
      </c>
      <c r="D12" s="466">
        <v>-25110470586</v>
      </c>
      <c r="E12" s="466">
        <v>-120288075398</v>
      </c>
    </row>
    <row r="13" spans="1:5" ht="17.25" customHeight="1">
      <c r="A13" s="464" t="s">
        <v>56</v>
      </c>
      <c r="B13" s="632" t="s">
        <v>606</v>
      </c>
      <c r="C13" s="465" t="s">
        <v>53</v>
      </c>
      <c r="D13" s="466">
        <v>-15786391987</v>
      </c>
      <c r="E13" s="467">
        <v>-33770389188</v>
      </c>
    </row>
    <row r="14" spans="1:6" ht="17.25" customHeight="1">
      <c r="A14" s="464" t="s">
        <v>57</v>
      </c>
      <c r="B14" s="632" t="s">
        <v>607</v>
      </c>
      <c r="C14" s="465" t="s">
        <v>53</v>
      </c>
      <c r="D14" s="466">
        <v>-5511879678</v>
      </c>
      <c r="E14" s="467">
        <v>-8145965166</v>
      </c>
      <c r="F14" s="503"/>
    </row>
    <row r="15" spans="1:5" ht="17.25" customHeight="1">
      <c r="A15" s="464" t="s">
        <v>58</v>
      </c>
      <c r="B15" s="632" t="s">
        <v>608</v>
      </c>
      <c r="C15" s="465" t="s">
        <v>53</v>
      </c>
      <c r="D15" s="466"/>
      <c r="E15" s="466">
        <v>-1402314044</v>
      </c>
    </row>
    <row r="16" spans="1:5" ht="17.25" customHeight="1">
      <c r="A16" s="464" t="s">
        <v>59</v>
      </c>
      <c r="B16" s="632" t="s">
        <v>609</v>
      </c>
      <c r="C16" s="465" t="s">
        <v>53</v>
      </c>
      <c r="D16" s="466">
        <v>30300652116</v>
      </c>
      <c r="E16" s="466">
        <v>108260449464</v>
      </c>
    </row>
    <row r="17" spans="1:5" ht="17.25" customHeight="1">
      <c r="A17" s="464" t="s">
        <v>60</v>
      </c>
      <c r="B17" s="632" t="s">
        <v>610</v>
      </c>
      <c r="C17" s="465" t="s">
        <v>53</v>
      </c>
      <c r="D17" s="466">
        <v>-40597343381</v>
      </c>
      <c r="E17" s="466">
        <v>-68044221238</v>
      </c>
    </row>
    <row r="18" spans="1:5" ht="17.25" customHeight="1">
      <c r="A18" s="468" t="s">
        <v>61</v>
      </c>
      <c r="B18" s="509">
        <v>20</v>
      </c>
      <c r="C18" s="469" t="s">
        <v>53</v>
      </c>
      <c r="D18" s="470">
        <f>SUM(D11:D17)</f>
        <v>6342647339</v>
      </c>
      <c r="E18" s="470">
        <f>SUM(E11:E17)</f>
        <v>34203770946</v>
      </c>
    </row>
    <row r="19" spans="1:5" ht="17.25" customHeight="1">
      <c r="A19" s="468" t="s">
        <v>62</v>
      </c>
      <c r="B19" s="510"/>
      <c r="C19" s="465" t="s">
        <v>53</v>
      </c>
      <c r="D19" s="466"/>
      <c r="E19" s="466"/>
    </row>
    <row r="20" spans="1:5" ht="17.25" customHeight="1">
      <c r="A20" s="464" t="s">
        <v>64</v>
      </c>
      <c r="B20" s="508">
        <v>21</v>
      </c>
      <c r="C20" s="465" t="s">
        <v>53</v>
      </c>
      <c r="D20" s="466">
        <v>-2311178643</v>
      </c>
      <c r="E20" s="466">
        <v>-861147147</v>
      </c>
    </row>
    <row r="21" spans="1:5" ht="17.25" customHeight="1">
      <c r="A21" s="464" t="s">
        <v>65</v>
      </c>
      <c r="B21" s="508">
        <v>22</v>
      </c>
      <c r="C21" s="465" t="s">
        <v>53</v>
      </c>
      <c r="D21" s="466">
        <v>1895848890</v>
      </c>
      <c r="E21" s="466">
        <v>1081738509</v>
      </c>
    </row>
    <row r="22" spans="1:5" ht="17.25" customHeight="1">
      <c r="A22" s="464" t="s">
        <v>66</v>
      </c>
      <c r="B22" s="508">
        <v>23</v>
      </c>
      <c r="C22" s="465" t="s">
        <v>53</v>
      </c>
      <c r="D22" s="466"/>
      <c r="E22" s="466"/>
    </row>
    <row r="23" spans="1:5" ht="17.25" customHeight="1">
      <c r="A23" s="464" t="s">
        <v>67</v>
      </c>
      <c r="B23" s="508">
        <v>24</v>
      </c>
      <c r="C23" s="465" t="s">
        <v>53</v>
      </c>
      <c r="D23" s="466"/>
      <c r="E23" s="466"/>
    </row>
    <row r="24" spans="1:5" ht="17.25" customHeight="1">
      <c r="A24" s="464" t="s">
        <v>68</v>
      </c>
      <c r="B24" s="508">
        <v>25</v>
      </c>
      <c r="C24" s="465" t="s">
        <v>53</v>
      </c>
      <c r="D24" s="466"/>
      <c r="E24" s="466"/>
    </row>
    <row r="25" spans="1:5" ht="17.25" customHeight="1">
      <c r="A25" s="464" t="s">
        <v>69</v>
      </c>
      <c r="B25" s="508">
        <v>26</v>
      </c>
      <c r="C25" s="465" t="s">
        <v>53</v>
      </c>
      <c r="D25" s="466">
        <v>-4383882725</v>
      </c>
      <c r="E25" s="466">
        <v>-28274197300</v>
      </c>
    </row>
    <row r="26" spans="1:5" ht="17.25" customHeight="1">
      <c r="A26" s="464" t="s">
        <v>70</v>
      </c>
      <c r="B26" s="508">
        <v>27</v>
      </c>
      <c r="C26" s="465" t="s">
        <v>53</v>
      </c>
      <c r="D26" s="466">
        <v>9882155037</v>
      </c>
      <c r="E26" s="518">
        <v>6069079266</v>
      </c>
    </row>
    <row r="27" spans="1:5" ht="17.25" customHeight="1">
      <c r="A27" s="468" t="s">
        <v>71</v>
      </c>
      <c r="B27" s="509">
        <v>30</v>
      </c>
      <c r="C27" s="469" t="s">
        <v>53</v>
      </c>
      <c r="D27" s="470">
        <f>SUM(D20:D26)</f>
        <v>5082942559</v>
      </c>
      <c r="E27" s="470">
        <f>SUM(E20:E26)</f>
        <v>-21984526672</v>
      </c>
    </row>
    <row r="28" spans="1:5" ht="17.25" customHeight="1">
      <c r="A28" s="468" t="s">
        <v>72</v>
      </c>
      <c r="B28" s="510"/>
      <c r="C28" s="465" t="s">
        <v>53</v>
      </c>
      <c r="D28" s="466"/>
      <c r="E28" s="466"/>
    </row>
    <row r="29" spans="1:5" ht="17.25" customHeight="1">
      <c r="A29" s="464" t="s">
        <v>73</v>
      </c>
      <c r="B29" s="508">
        <v>31</v>
      </c>
      <c r="C29" s="465" t="s">
        <v>53</v>
      </c>
      <c r="D29" s="466"/>
      <c r="E29" s="466"/>
    </row>
    <row r="30" spans="1:5" ht="17.25" customHeight="1">
      <c r="A30" s="464" t="s">
        <v>74</v>
      </c>
      <c r="B30" s="508">
        <v>32</v>
      </c>
      <c r="C30" s="465" t="s">
        <v>53</v>
      </c>
      <c r="D30" s="466"/>
      <c r="E30" s="466"/>
    </row>
    <row r="31" spans="1:5" ht="17.25" customHeight="1">
      <c r="A31" s="464" t="s">
        <v>75</v>
      </c>
      <c r="B31" s="508">
        <v>33</v>
      </c>
      <c r="C31" s="465" t="s">
        <v>53</v>
      </c>
      <c r="D31" s="466">
        <v>25090914518</v>
      </c>
      <c r="E31" s="466">
        <v>80619545577</v>
      </c>
    </row>
    <row r="32" spans="1:5" ht="17.25" customHeight="1">
      <c r="A32" s="464" t="s">
        <v>76</v>
      </c>
      <c r="B32" s="508">
        <v>34</v>
      </c>
      <c r="C32" s="465" t="s">
        <v>53</v>
      </c>
      <c r="D32" s="466">
        <v>-33554377986</v>
      </c>
      <c r="E32" s="466">
        <v>-84456281830</v>
      </c>
    </row>
    <row r="33" spans="1:5" ht="17.25" customHeight="1">
      <c r="A33" s="464" t="s">
        <v>77</v>
      </c>
      <c r="B33" s="508">
        <v>35</v>
      </c>
      <c r="C33" s="465" t="s">
        <v>53</v>
      </c>
      <c r="D33" s="466"/>
      <c r="E33" s="466"/>
    </row>
    <row r="34" spans="1:5" ht="17.25" customHeight="1">
      <c r="A34" s="464" t="s">
        <v>78</v>
      </c>
      <c r="B34" s="508">
        <v>36</v>
      </c>
      <c r="C34" s="465" t="s">
        <v>53</v>
      </c>
      <c r="D34" s="466"/>
      <c r="E34" s="466">
        <v>-6000000000</v>
      </c>
    </row>
    <row r="35" spans="1:5" ht="17.25" customHeight="1">
      <c r="A35" s="468" t="s">
        <v>79</v>
      </c>
      <c r="B35" s="509">
        <v>40</v>
      </c>
      <c r="C35" s="465" t="s">
        <v>53</v>
      </c>
      <c r="D35" s="470">
        <f>SUM(D29:D34)</f>
        <v>-8463463468</v>
      </c>
      <c r="E35" s="470">
        <f>SUM(E29:E34)</f>
        <v>-9836736253</v>
      </c>
    </row>
    <row r="36" spans="1:5" ht="17.25" customHeight="1">
      <c r="A36" s="468" t="s">
        <v>587</v>
      </c>
      <c r="B36" s="509">
        <v>50</v>
      </c>
      <c r="C36" s="469" t="s">
        <v>53</v>
      </c>
      <c r="D36" s="470">
        <f>+D18+D27+D35</f>
        <v>2962126430</v>
      </c>
      <c r="E36" s="470">
        <f>+E18+E27+E35</f>
        <v>2382508021</v>
      </c>
    </row>
    <row r="37" spans="1:5" ht="17.25" customHeight="1">
      <c r="A37" s="468" t="s">
        <v>80</v>
      </c>
      <c r="B37" s="509">
        <v>60</v>
      </c>
      <c r="C37" s="469" t="s">
        <v>53</v>
      </c>
      <c r="D37" s="470">
        <v>3221328105</v>
      </c>
      <c r="E37" s="470">
        <v>2172268631</v>
      </c>
    </row>
    <row r="38" spans="1:5" ht="17.25" customHeight="1">
      <c r="A38" s="471" t="s">
        <v>81</v>
      </c>
      <c r="B38" s="508">
        <v>61</v>
      </c>
      <c r="C38" s="465" t="s">
        <v>53</v>
      </c>
      <c r="D38" s="466"/>
      <c r="E38" s="466"/>
    </row>
    <row r="39" spans="1:5" ht="17.25" customHeight="1">
      <c r="A39" s="472" t="s">
        <v>588</v>
      </c>
      <c r="B39" s="511">
        <v>70</v>
      </c>
      <c r="C39" s="473" t="s">
        <v>53</v>
      </c>
      <c r="D39" s="474">
        <f>+D37+D36</f>
        <v>6183454535</v>
      </c>
      <c r="E39" s="474">
        <f>+E37+E36</f>
        <v>4554776652</v>
      </c>
    </row>
    <row r="40" spans="4:5" ht="15.75">
      <c r="D40" s="737" t="s">
        <v>150</v>
      </c>
      <c r="E40" s="737"/>
    </row>
    <row r="41" spans="1:5" ht="17.25" customHeight="1">
      <c r="A41" s="475" t="s">
        <v>201</v>
      </c>
      <c r="B41" s="476"/>
      <c r="C41" s="477"/>
      <c r="D41" s="738" t="s">
        <v>202</v>
      </c>
      <c r="E41" s="738"/>
    </row>
    <row r="42" spans="1:5" ht="15.75">
      <c r="A42" s="475"/>
      <c r="B42" s="476"/>
      <c r="C42" s="477"/>
      <c r="D42" s="478"/>
      <c r="E42" s="478"/>
    </row>
    <row r="43" spans="1:5" ht="15.75">
      <c r="A43" s="475"/>
      <c r="B43" s="476"/>
      <c r="C43" s="477"/>
      <c r="D43" s="479"/>
      <c r="E43" s="478"/>
    </row>
    <row r="44" spans="1:5" ht="15.75">
      <c r="A44" s="475"/>
      <c r="B44" s="476"/>
      <c r="C44" s="477" t="s">
        <v>26</v>
      </c>
      <c r="D44" s="480"/>
      <c r="E44" s="481"/>
    </row>
    <row r="45" spans="1:5" ht="15.75">
      <c r="A45" s="475"/>
      <c r="B45" s="476"/>
      <c r="C45" s="477"/>
      <c r="D45" s="480"/>
      <c r="E45" s="482"/>
    </row>
    <row r="46" spans="1:5" ht="15.75">
      <c r="A46" s="475" t="s">
        <v>417</v>
      </c>
      <c r="D46" s="483"/>
      <c r="E46" s="482"/>
    </row>
    <row r="47" spans="1:5" ht="15.75">
      <c r="A47" s="475"/>
      <c r="D47" s="484"/>
      <c r="E47" s="485"/>
    </row>
    <row r="48" spans="4:5" ht="15">
      <c r="D48" s="484"/>
      <c r="E48" s="485"/>
    </row>
    <row r="49" spans="1:5" ht="14.25">
      <c r="A49" s="486"/>
      <c r="B49" s="486"/>
      <c r="C49" s="486"/>
      <c r="D49" s="487"/>
      <c r="E49" s="488"/>
    </row>
    <row r="50" spans="1:5" ht="14.25">
      <c r="A50" s="486"/>
      <c r="B50" s="486"/>
      <c r="C50" s="486"/>
      <c r="D50" s="487"/>
      <c r="E50" s="488"/>
    </row>
    <row r="51" spans="4:5" ht="14.25">
      <c r="D51" s="487"/>
      <c r="E51" s="488"/>
    </row>
    <row r="52" spans="4:5" ht="15">
      <c r="D52" s="484"/>
      <c r="E52" s="485"/>
    </row>
    <row r="53" spans="4:5" ht="14.25">
      <c r="D53" s="487"/>
      <c r="E53" s="488"/>
    </row>
    <row r="54" spans="1:5" ht="12.75">
      <c r="A54" s="486"/>
      <c r="B54" s="486"/>
      <c r="C54" s="486"/>
      <c r="D54" s="487"/>
      <c r="E54" s="487"/>
    </row>
    <row r="55" spans="4:5" ht="12.75">
      <c r="D55" s="487"/>
      <c r="E55" s="487"/>
    </row>
    <row r="56" spans="4:5" ht="12.75">
      <c r="D56" s="487"/>
      <c r="E56" s="487"/>
    </row>
    <row r="57" spans="4:5" ht="12.75">
      <c r="D57" s="487"/>
      <c r="E57" s="487"/>
    </row>
    <row r="58" ht="12.75">
      <c r="E58" s="487"/>
    </row>
  </sheetData>
  <mergeCells count="11">
    <mergeCell ref="D40:E40"/>
    <mergeCell ref="D41:E41"/>
    <mergeCell ref="A5:E5"/>
    <mergeCell ref="A7:A8"/>
    <mergeCell ref="B7:B8"/>
    <mergeCell ref="D7:E8"/>
    <mergeCell ref="C7:C9"/>
    <mergeCell ref="D1:E1"/>
    <mergeCell ref="C2:E2"/>
    <mergeCell ref="A3:E3"/>
    <mergeCell ref="A4:E4"/>
  </mergeCells>
  <printOptions/>
  <pageMargins left="0.53" right="0.19" top="0.48" bottom="0.6" header="0.24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99"/>
  <sheetViews>
    <sheetView showGridLines="0" workbookViewId="0" topLeftCell="A168">
      <selection activeCell="L183" sqref="L183"/>
    </sheetView>
  </sheetViews>
  <sheetFormatPr defaultColWidth="9.140625" defaultRowHeight="18" customHeight="1"/>
  <cols>
    <col min="1" max="1" width="4.8515625" style="112" customWidth="1"/>
    <col min="2" max="2" width="20.57421875" style="113" customWidth="1"/>
    <col min="3" max="3" width="0.9921875" style="111" customWidth="1"/>
    <col min="4" max="4" width="10.7109375" style="111" customWidth="1"/>
    <col min="5" max="5" width="1.1484375" style="111" customWidth="1"/>
    <col min="6" max="7" width="9.00390625" style="111" customWidth="1"/>
    <col min="8" max="8" width="9.28125" style="114" customWidth="1"/>
    <col min="9" max="9" width="10.140625" style="114" customWidth="1"/>
    <col min="10" max="10" width="17.57421875" style="114" customWidth="1"/>
    <col min="11" max="11" width="2.00390625" style="111" customWidth="1"/>
    <col min="12" max="12" width="17.421875" style="110" customWidth="1"/>
    <col min="13" max="13" width="0.71875" style="115" customWidth="1"/>
    <col min="14" max="14" width="17.00390625" style="110" bestFit="1" customWidth="1"/>
    <col min="15" max="15" width="15.8515625" style="102" customWidth="1"/>
    <col min="16" max="16" width="14.421875" style="102" customWidth="1"/>
    <col min="17" max="17" width="16.57421875" style="109" bestFit="1" customWidth="1"/>
    <col min="18" max="18" width="16.28125" style="110" bestFit="1" customWidth="1"/>
    <col min="19" max="19" width="21.140625" style="111" customWidth="1"/>
    <col min="20" max="16384" width="9.140625" style="111" customWidth="1"/>
  </cols>
  <sheetData>
    <row r="1" spans="1:18" s="2" customFormat="1" ht="18" customHeight="1">
      <c r="A1" s="1" t="s">
        <v>203</v>
      </c>
      <c r="H1" s="3"/>
      <c r="I1" s="3"/>
      <c r="J1" s="3" t="s">
        <v>261</v>
      </c>
      <c r="L1" s="4"/>
      <c r="M1" s="5"/>
      <c r="N1" s="4"/>
      <c r="O1" s="4"/>
      <c r="P1" s="4"/>
      <c r="Q1" s="5"/>
      <c r="R1" s="4"/>
    </row>
    <row r="2" spans="1:18" s="7" customFormat="1" ht="15" customHeight="1">
      <c r="A2" s="6" t="s">
        <v>204</v>
      </c>
      <c r="H2" s="8"/>
      <c r="I2" s="8"/>
      <c r="J2" s="8" t="s">
        <v>143</v>
      </c>
      <c r="L2" s="9"/>
      <c r="M2" s="10"/>
      <c r="N2" s="9"/>
      <c r="O2" s="9"/>
      <c r="P2" s="9"/>
      <c r="Q2" s="10"/>
      <c r="R2" s="9"/>
    </row>
    <row r="3" spans="1:18" s="7" customFormat="1" ht="23.25" customHeight="1">
      <c r="A3" s="11" t="s">
        <v>1</v>
      </c>
      <c r="B3" s="12"/>
      <c r="C3" s="12"/>
      <c r="D3" s="12"/>
      <c r="E3" s="12"/>
      <c r="F3" s="12"/>
      <c r="G3" s="12"/>
      <c r="H3" s="13"/>
      <c r="I3" s="13"/>
      <c r="J3" s="13" t="s">
        <v>151</v>
      </c>
      <c r="L3" s="9"/>
      <c r="M3" s="10"/>
      <c r="N3" s="9"/>
      <c r="O3" s="9"/>
      <c r="P3" s="9"/>
      <c r="Q3" s="10"/>
      <c r="R3" s="9"/>
    </row>
    <row r="4" spans="1:18" s="2" customFormat="1" ht="4.5" customHeight="1">
      <c r="A4" s="14"/>
      <c r="B4" s="15"/>
      <c r="H4" s="3"/>
      <c r="I4" s="3"/>
      <c r="J4" s="3"/>
      <c r="L4" s="4"/>
      <c r="M4" s="5"/>
      <c r="N4" s="4"/>
      <c r="O4" s="4"/>
      <c r="P4" s="4"/>
      <c r="Q4" s="5"/>
      <c r="R4" s="4"/>
    </row>
    <row r="5" spans="1:18" s="2" customFormat="1" ht="33.75" customHeight="1">
      <c r="A5" s="14"/>
      <c r="B5" s="750" t="s">
        <v>416</v>
      </c>
      <c r="C5" s="750"/>
      <c r="D5" s="750"/>
      <c r="E5" s="750"/>
      <c r="F5" s="750"/>
      <c r="G5" s="750"/>
      <c r="H5" s="750"/>
      <c r="I5" s="750"/>
      <c r="J5" s="750"/>
      <c r="L5" s="4"/>
      <c r="M5" s="5"/>
      <c r="N5" s="4"/>
      <c r="O5" s="4"/>
      <c r="P5" s="4"/>
      <c r="Q5" s="5"/>
      <c r="R5" s="4"/>
    </row>
    <row r="6" spans="1:18" s="2" customFormat="1" ht="19.5" customHeight="1">
      <c r="A6" s="14"/>
      <c r="B6" s="751" t="s">
        <v>143</v>
      </c>
      <c r="C6" s="751"/>
      <c r="D6" s="751"/>
      <c r="E6" s="751"/>
      <c r="F6" s="751"/>
      <c r="G6" s="751"/>
      <c r="H6" s="751"/>
      <c r="I6" s="751"/>
      <c r="J6" s="751"/>
      <c r="L6" s="4"/>
      <c r="M6" s="5"/>
      <c r="N6" s="4"/>
      <c r="O6" s="4"/>
      <c r="P6" s="4"/>
      <c r="Q6" s="5"/>
      <c r="R6" s="4"/>
    </row>
    <row r="7" spans="1:18" s="2" customFormat="1" ht="19.5" customHeight="1">
      <c r="A7" s="14"/>
      <c r="B7" s="592"/>
      <c r="C7" s="592"/>
      <c r="D7" s="592"/>
      <c r="E7" s="592"/>
      <c r="F7" s="592"/>
      <c r="G7" s="592"/>
      <c r="H7" s="592"/>
      <c r="I7" s="592"/>
      <c r="J7" s="592"/>
      <c r="L7" s="4"/>
      <c r="M7" s="5"/>
      <c r="N7" s="4"/>
      <c r="O7" s="4"/>
      <c r="P7" s="4"/>
      <c r="Q7" s="5"/>
      <c r="R7" s="4"/>
    </row>
    <row r="8" spans="1:18" s="17" customFormat="1" ht="23.25" customHeight="1">
      <c r="A8" s="16" t="s">
        <v>262</v>
      </c>
      <c r="B8" s="752" t="s">
        <v>263</v>
      </c>
      <c r="C8" s="752"/>
      <c r="D8" s="752"/>
      <c r="E8" s="752"/>
      <c r="F8" s="752"/>
      <c r="G8" s="752"/>
      <c r="H8" s="752"/>
      <c r="I8" s="752"/>
      <c r="J8" s="752"/>
      <c r="L8" s="18"/>
      <c r="M8" s="19"/>
      <c r="N8" s="18"/>
      <c r="O8" s="18"/>
      <c r="P8" s="18"/>
      <c r="Q8" s="19"/>
      <c r="R8" s="18"/>
    </row>
    <row r="9" spans="1:18" s="21" customFormat="1" ht="23.25" customHeight="1">
      <c r="A9" s="20" t="s">
        <v>264</v>
      </c>
      <c r="B9" s="753" t="s">
        <v>265</v>
      </c>
      <c r="C9" s="753"/>
      <c r="D9" s="753"/>
      <c r="E9" s="753"/>
      <c r="F9" s="753"/>
      <c r="G9" s="753"/>
      <c r="H9" s="753"/>
      <c r="I9" s="753"/>
      <c r="J9" s="753"/>
      <c r="L9" s="22"/>
      <c r="M9" s="23"/>
      <c r="N9" s="22"/>
      <c r="O9" s="22"/>
      <c r="P9" s="22"/>
      <c r="Q9" s="23"/>
      <c r="R9" s="22"/>
    </row>
    <row r="10" spans="1:18" s="17" customFormat="1" ht="91.5" customHeight="1">
      <c r="A10" s="24"/>
      <c r="B10" s="755" t="s">
        <v>198</v>
      </c>
      <c r="C10" s="755"/>
      <c r="D10" s="755"/>
      <c r="E10" s="755"/>
      <c r="F10" s="755"/>
      <c r="G10" s="755"/>
      <c r="H10" s="755"/>
      <c r="I10" s="755"/>
      <c r="J10" s="755"/>
      <c r="K10" s="25"/>
      <c r="L10" s="18"/>
      <c r="M10" s="19"/>
      <c r="N10" s="18"/>
      <c r="P10" s="18"/>
      <c r="Q10" s="19"/>
      <c r="R10" s="18"/>
    </row>
    <row r="11" spans="1:18" s="26" customFormat="1" ht="21" customHeight="1">
      <c r="A11" s="7"/>
      <c r="B11" s="756" t="s">
        <v>266</v>
      </c>
      <c r="C11" s="756"/>
      <c r="D11" s="756"/>
      <c r="E11" s="756"/>
      <c r="F11" s="756"/>
      <c r="G11" s="756"/>
      <c r="H11" s="756"/>
      <c r="I11" s="756"/>
      <c r="J11" s="756"/>
      <c r="L11" s="27"/>
      <c r="M11" s="28"/>
      <c r="N11" s="27"/>
      <c r="O11" s="27"/>
      <c r="P11" s="27"/>
      <c r="Q11" s="28"/>
      <c r="R11" s="27"/>
    </row>
    <row r="12" spans="1:18" s="26" customFormat="1" ht="17.25" customHeight="1">
      <c r="A12" s="7"/>
      <c r="B12" s="757" t="s">
        <v>267</v>
      </c>
      <c r="C12" s="757"/>
      <c r="D12" s="757"/>
      <c r="E12" s="757"/>
      <c r="F12" s="757"/>
      <c r="G12" s="757"/>
      <c r="H12" s="757"/>
      <c r="I12" s="757"/>
      <c r="J12" s="757"/>
      <c r="L12" s="27"/>
      <c r="M12" s="28"/>
      <c r="N12" s="27"/>
      <c r="O12" s="27"/>
      <c r="P12" s="27"/>
      <c r="Q12" s="28"/>
      <c r="R12" s="27"/>
    </row>
    <row r="13" spans="1:18" s="17" customFormat="1" ht="23.25" customHeight="1">
      <c r="A13" s="24"/>
      <c r="B13" s="758" t="s">
        <v>323</v>
      </c>
      <c r="C13" s="758"/>
      <c r="D13" s="758"/>
      <c r="E13" s="758"/>
      <c r="F13" s="758"/>
      <c r="G13" s="758"/>
      <c r="H13" s="758"/>
      <c r="I13" s="758"/>
      <c r="J13" s="758"/>
      <c r="L13" s="18"/>
      <c r="M13" s="19"/>
      <c r="N13" s="29"/>
      <c r="O13" s="18"/>
      <c r="P13" s="18"/>
      <c r="Q13" s="19"/>
      <c r="R13" s="18"/>
    </row>
    <row r="14" spans="1:18" s="17" customFormat="1" ht="21" customHeight="1">
      <c r="A14" s="20" t="s">
        <v>269</v>
      </c>
      <c r="B14" s="753" t="s">
        <v>206</v>
      </c>
      <c r="C14" s="753"/>
      <c r="D14" s="753"/>
      <c r="E14" s="753"/>
      <c r="F14" s="753"/>
      <c r="G14" s="753"/>
      <c r="H14" s="753"/>
      <c r="I14" s="753"/>
      <c r="J14" s="753"/>
      <c r="L14" s="18"/>
      <c r="M14" s="19"/>
      <c r="N14" s="18"/>
      <c r="O14" s="18"/>
      <c r="P14" s="18"/>
      <c r="Q14" s="19"/>
      <c r="R14" s="18"/>
    </row>
    <row r="15" spans="1:18" s="17" customFormat="1" ht="18" customHeight="1">
      <c r="A15" s="30" t="s">
        <v>271</v>
      </c>
      <c r="B15" s="754" t="s">
        <v>273</v>
      </c>
      <c r="C15" s="754"/>
      <c r="D15" s="754"/>
      <c r="E15" s="754"/>
      <c r="F15" s="754"/>
      <c r="G15" s="754"/>
      <c r="H15" s="754"/>
      <c r="I15" s="754"/>
      <c r="J15" s="754"/>
      <c r="L15" s="18"/>
      <c r="M15" s="19"/>
      <c r="N15" s="18"/>
      <c r="O15" s="18"/>
      <c r="P15" s="18"/>
      <c r="Q15" s="19"/>
      <c r="R15" s="18"/>
    </row>
    <row r="16" spans="1:18" s="17" customFormat="1" ht="18" customHeight="1">
      <c r="A16" s="30" t="s">
        <v>271</v>
      </c>
      <c r="B16" s="754" t="s">
        <v>208</v>
      </c>
      <c r="C16" s="754"/>
      <c r="D16" s="754"/>
      <c r="E16" s="754"/>
      <c r="F16" s="754"/>
      <c r="G16" s="754"/>
      <c r="H16" s="754"/>
      <c r="I16" s="754"/>
      <c r="J16" s="754"/>
      <c r="L16" s="18"/>
      <c r="M16" s="19"/>
      <c r="N16" s="18"/>
      <c r="O16" s="18"/>
      <c r="P16" s="18"/>
      <c r="Q16" s="19"/>
      <c r="R16" s="18"/>
    </row>
    <row r="17" spans="1:18" s="17" customFormat="1" ht="18" customHeight="1">
      <c r="A17" s="30" t="s">
        <v>271</v>
      </c>
      <c r="B17" s="754" t="s">
        <v>209</v>
      </c>
      <c r="C17" s="754"/>
      <c r="D17" s="754"/>
      <c r="E17" s="754"/>
      <c r="F17" s="754"/>
      <c r="G17" s="754"/>
      <c r="H17" s="754"/>
      <c r="I17" s="754"/>
      <c r="J17" s="754"/>
      <c r="L17" s="18"/>
      <c r="M17" s="19"/>
      <c r="N17" s="18"/>
      <c r="O17" s="18"/>
      <c r="P17" s="18"/>
      <c r="Q17" s="19"/>
      <c r="R17" s="18"/>
    </row>
    <row r="18" spans="1:18" s="17" customFormat="1" ht="18" customHeight="1">
      <c r="A18" s="30" t="s">
        <v>271</v>
      </c>
      <c r="B18" s="754" t="s">
        <v>210</v>
      </c>
      <c r="C18" s="754"/>
      <c r="D18" s="754"/>
      <c r="E18" s="754"/>
      <c r="F18" s="754"/>
      <c r="G18" s="754"/>
      <c r="H18" s="754"/>
      <c r="I18" s="754"/>
      <c r="J18" s="754"/>
      <c r="L18" s="18"/>
      <c r="M18" s="19"/>
      <c r="N18" s="18"/>
      <c r="O18" s="18"/>
      <c r="P18" s="18"/>
      <c r="Q18" s="19"/>
      <c r="R18" s="18"/>
    </row>
    <row r="19" spans="1:18" s="17" customFormat="1" ht="18" customHeight="1">
      <c r="A19" s="30" t="s">
        <v>271</v>
      </c>
      <c r="B19" s="754" t="s">
        <v>211</v>
      </c>
      <c r="C19" s="754"/>
      <c r="D19" s="754"/>
      <c r="E19" s="754"/>
      <c r="F19" s="754"/>
      <c r="G19" s="754"/>
      <c r="H19" s="754"/>
      <c r="I19" s="754"/>
      <c r="J19" s="754"/>
      <c r="L19" s="18"/>
      <c r="M19" s="19"/>
      <c r="N19" s="18"/>
      <c r="O19" s="18"/>
      <c r="P19" s="18"/>
      <c r="Q19" s="19"/>
      <c r="R19" s="18"/>
    </row>
    <row r="20" spans="1:18" s="17" customFormat="1" ht="18" customHeight="1">
      <c r="A20" s="30" t="s">
        <v>271</v>
      </c>
      <c r="B20" s="754" t="s">
        <v>212</v>
      </c>
      <c r="C20" s="754"/>
      <c r="D20" s="754"/>
      <c r="E20" s="754"/>
      <c r="F20" s="754"/>
      <c r="G20" s="754"/>
      <c r="H20" s="754"/>
      <c r="I20" s="754"/>
      <c r="J20" s="754"/>
      <c r="L20" s="18"/>
      <c r="M20" s="19"/>
      <c r="N20" s="18"/>
      <c r="O20" s="18"/>
      <c r="P20" s="18"/>
      <c r="Q20" s="19"/>
      <c r="R20" s="18"/>
    </row>
    <row r="21" spans="1:18" s="17" customFormat="1" ht="18" customHeight="1">
      <c r="A21" s="30" t="s">
        <v>271</v>
      </c>
      <c r="B21" s="754" t="s">
        <v>219</v>
      </c>
      <c r="C21" s="754"/>
      <c r="D21" s="754"/>
      <c r="E21" s="754"/>
      <c r="F21" s="754"/>
      <c r="G21" s="754"/>
      <c r="H21" s="754"/>
      <c r="I21" s="754"/>
      <c r="J21" s="754"/>
      <c r="L21" s="18"/>
      <c r="M21" s="19"/>
      <c r="N21" s="18"/>
      <c r="O21" s="18"/>
      <c r="P21" s="18"/>
      <c r="Q21" s="19"/>
      <c r="R21" s="18"/>
    </row>
    <row r="22" spans="1:18" s="17" customFormat="1" ht="18" customHeight="1">
      <c r="A22" s="30" t="s">
        <v>271</v>
      </c>
      <c r="B22" s="754" t="s">
        <v>220</v>
      </c>
      <c r="C22" s="754"/>
      <c r="D22" s="754"/>
      <c r="E22" s="754"/>
      <c r="F22" s="754"/>
      <c r="G22" s="754"/>
      <c r="H22" s="754"/>
      <c r="I22" s="754"/>
      <c r="J22" s="754"/>
      <c r="L22" s="18"/>
      <c r="M22" s="19"/>
      <c r="N22" s="18"/>
      <c r="O22" s="18"/>
      <c r="P22" s="18"/>
      <c r="Q22" s="19"/>
      <c r="R22" s="18"/>
    </row>
    <row r="23" spans="1:18" s="17" customFormat="1" ht="18" customHeight="1">
      <c r="A23" s="30" t="s">
        <v>271</v>
      </c>
      <c r="B23" s="754" t="s">
        <v>221</v>
      </c>
      <c r="C23" s="754"/>
      <c r="D23" s="754"/>
      <c r="E23" s="754"/>
      <c r="F23" s="754"/>
      <c r="G23" s="754"/>
      <c r="H23" s="754"/>
      <c r="I23" s="754"/>
      <c r="J23" s="754"/>
      <c r="L23" s="18"/>
      <c r="M23" s="19"/>
      <c r="N23" s="18"/>
      <c r="O23" s="18"/>
      <c r="P23" s="18"/>
      <c r="Q23" s="19"/>
      <c r="R23" s="18"/>
    </row>
    <row r="24" spans="1:18" s="17" customFormat="1" ht="18" customHeight="1">
      <c r="A24" s="30" t="s">
        <v>271</v>
      </c>
      <c r="B24" s="754" t="s">
        <v>25</v>
      </c>
      <c r="C24" s="754"/>
      <c r="D24" s="754"/>
      <c r="E24" s="754"/>
      <c r="F24" s="754"/>
      <c r="G24" s="754"/>
      <c r="H24" s="754"/>
      <c r="I24" s="754"/>
      <c r="J24" s="754"/>
      <c r="L24" s="18"/>
      <c r="M24" s="19"/>
      <c r="N24" s="18"/>
      <c r="O24" s="18"/>
      <c r="P24" s="18"/>
      <c r="Q24" s="19"/>
      <c r="R24" s="18"/>
    </row>
    <row r="25" spans="1:18" s="17" customFormat="1" ht="18" customHeight="1">
      <c r="A25" s="30" t="s">
        <v>271</v>
      </c>
      <c r="B25" s="754" t="s">
        <v>230</v>
      </c>
      <c r="C25" s="754"/>
      <c r="D25" s="754"/>
      <c r="E25" s="754"/>
      <c r="F25" s="754"/>
      <c r="G25" s="754"/>
      <c r="H25" s="754"/>
      <c r="I25" s="754"/>
      <c r="J25" s="754"/>
      <c r="L25" s="18"/>
      <c r="M25" s="19"/>
      <c r="N25" s="18"/>
      <c r="O25" s="18"/>
      <c r="P25" s="18"/>
      <c r="Q25" s="19"/>
      <c r="R25" s="18"/>
    </row>
    <row r="26" spans="1:18" s="17" customFormat="1" ht="18" customHeight="1">
      <c r="A26" s="30" t="s">
        <v>271</v>
      </c>
      <c r="B26" s="754" t="s">
        <v>222</v>
      </c>
      <c r="C26" s="754"/>
      <c r="D26" s="754"/>
      <c r="E26" s="754"/>
      <c r="F26" s="754"/>
      <c r="G26" s="754"/>
      <c r="H26" s="754"/>
      <c r="I26" s="754"/>
      <c r="J26" s="754"/>
      <c r="L26" s="18"/>
      <c r="M26" s="19"/>
      <c r="N26" s="18"/>
      <c r="O26" s="18"/>
      <c r="P26" s="18"/>
      <c r="Q26" s="19"/>
      <c r="R26" s="18"/>
    </row>
    <row r="27" spans="1:18" s="17" customFormat="1" ht="18" customHeight="1">
      <c r="A27" s="30" t="s">
        <v>271</v>
      </c>
      <c r="B27" s="754" t="s">
        <v>223</v>
      </c>
      <c r="C27" s="754"/>
      <c r="D27" s="754"/>
      <c r="E27" s="754"/>
      <c r="F27" s="754"/>
      <c r="G27" s="754"/>
      <c r="H27" s="754"/>
      <c r="I27" s="754"/>
      <c r="J27" s="754"/>
      <c r="L27" s="18"/>
      <c r="M27" s="19"/>
      <c r="N27" s="18"/>
      <c r="O27" s="18"/>
      <c r="P27" s="18"/>
      <c r="Q27" s="19"/>
      <c r="R27" s="18"/>
    </row>
    <row r="28" spans="1:18" s="17" customFormat="1" ht="18" customHeight="1">
      <c r="A28" s="30" t="s">
        <v>271</v>
      </c>
      <c r="B28" s="754" t="s">
        <v>224</v>
      </c>
      <c r="C28" s="754"/>
      <c r="D28" s="754"/>
      <c r="E28" s="754"/>
      <c r="F28" s="754"/>
      <c r="G28" s="754"/>
      <c r="H28" s="754"/>
      <c r="I28" s="754"/>
      <c r="J28" s="754"/>
      <c r="L28" s="18"/>
      <c r="M28" s="19"/>
      <c r="N28" s="18"/>
      <c r="O28" s="18"/>
      <c r="P28" s="18"/>
      <c r="Q28" s="19"/>
      <c r="R28" s="18"/>
    </row>
    <row r="29" spans="1:18" s="17" customFormat="1" ht="18" customHeight="1">
      <c r="A29" s="30" t="s">
        <v>271</v>
      </c>
      <c r="B29" s="754" t="s">
        <v>229</v>
      </c>
      <c r="C29" s="754"/>
      <c r="D29" s="754"/>
      <c r="E29" s="754"/>
      <c r="F29" s="754"/>
      <c r="G29" s="754"/>
      <c r="H29" s="754"/>
      <c r="I29" s="754"/>
      <c r="J29" s="754"/>
      <c r="L29" s="18"/>
      <c r="M29" s="19"/>
      <c r="N29" s="18"/>
      <c r="O29" s="18"/>
      <c r="P29" s="18"/>
      <c r="Q29" s="19"/>
      <c r="R29" s="18"/>
    </row>
    <row r="30" spans="1:18" s="17" customFormat="1" ht="18" customHeight="1">
      <c r="A30" s="30"/>
      <c r="B30" s="760" t="s">
        <v>22</v>
      </c>
      <c r="C30" s="760"/>
      <c r="D30" s="760"/>
      <c r="E30" s="760"/>
      <c r="F30" s="760"/>
      <c r="G30" s="760"/>
      <c r="H30" s="760"/>
      <c r="I30" s="760"/>
      <c r="J30" s="760"/>
      <c r="L30" s="18"/>
      <c r="M30" s="19"/>
      <c r="N30" s="18"/>
      <c r="O30" s="18"/>
      <c r="P30" s="18"/>
      <c r="Q30" s="19"/>
      <c r="R30" s="18"/>
    </row>
    <row r="31" spans="1:18" s="17" customFormat="1" ht="18" customHeight="1">
      <c r="A31" s="24" t="s">
        <v>321</v>
      </c>
      <c r="B31" s="761" t="s">
        <v>225</v>
      </c>
      <c r="C31" s="761"/>
      <c r="D31" s="761"/>
      <c r="E31" s="761"/>
      <c r="F31" s="761"/>
      <c r="G31" s="761"/>
      <c r="H31" s="761"/>
      <c r="I31" s="761"/>
      <c r="J31" s="761"/>
      <c r="L31" s="18"/>
      <c r="M31" s="19"/>
      <c r="N31" s="18"/>
      <c r="O31" s="18"/>
      <c r="P31" s="18"/>
      <c r="Q31" s="19"/>
      <c r="R31" s="18"/>
    </row>
    <row r="32" spans="1:18" s="17" customFormat="1" ht="18" customHeight="1">
      <c r="A32" s="30" t="s">
        <v>271</v>
      </c>
      <c r="B32" s="754" t="s">
        <v>228</v>
      </c>
      <c r="C32" s="754"/>
      <c r="D32" s="754"/>
      <c r="E32" s="754"/>
      <c r="F32" s="754"/>
      <c r="G32" s="754"/>
      <c r="H32" s="754"/>
      <c r="I32" s="754"/>
      <c r="J32" s="754"/>
      <c r="L32" s="18"/>
      <c r="M32" s="19"/>
      <c r="N32" s="18"/>
      <c r="O32" s="18"/>
      <c r="P32" s="18"/>
      <c r="Q32" s="19"/>
      <c r="R32" s="18"/>
    </row>
    <row r="33" spans="1:18" s="17" customFormat="1" ht="18" customHeight="1">
      <c r="A33" s="24" t="s">
        <v>321</v>
      </c>
      <c r="B33" s="754" t="s">
        <v>6</v>
      </c>
      <c r="C33" s="754"/>
      <c r="D33" s="754"/>
      <c r="E33" s="754"/>
      <c r="F33" s="754"/>
      <c r="G33" s="754"/>
      <c r="H33" s="754"/>
      <c r="I33" s="754"/>
      <c r="J33" s="754"/>
      <c r="L33" s="18"/>
      <c r="M33" s="19"/>
      <c r="N33" s="18"/>
      <c r="O33" s="18"/>
      <c r="P33" s="18"/>
      <c r="Q33" s="19"/>
      <c r="R33" s="18"/>
    </row>
    <row r="34" spans="1:18" s="17" customFormat="1" ht="18" customHeight="1">
      <c r="A34" s="30" t="s">
        <v>271</v>
      </c>
      <c r="B34" s="754" t="s">
        <v>215</v>
      </c>
      <c r="C34" s="754"/>
      <c r="D34" s="754"/>
      <c r="E34" s="754"/>
      <c r="F34" s="754"/>
      <c r="G34" s="754"/>
      <c r="H34" s="754"/>
      <c r="I34" s="754"/>
      <c r="J34" s="754"/>
      <c r="L34" s="18"/>
      <c r="M34" s="19"/>
      <c r="N34" s="18"/>
      <c r="O34" s="18"/>
      <c r="P34" s="18"/>
      <c r="Q34" s="19"/>
      <c r="R34" s="18"/>
    </row>
    <row r="35" spans="1:18" s="17" customFormat="1" ht="18" customHeight="1">
      <c r="A35" s="30"/>
      <c r="B35" s="754" t="s">
        <v>216</v>
      </c>
      <c r="C35" s="754"/>
      <c r="D35" s="754"/>
      <c r="E35" s="754"/>
      <c r="F35" s="754"/>
      <c r="G35" s="754"/>
      <c r="H35" s="754"/>
      <c r="I35" s="754"/>
      <c r="J35" s="754"/>
      <c r="L35" s="18"/>
      <c r="M35" s="19"/>
      <c r="N35" s="18"/>
      <c r="O35" s="18"/>
      <c r="P35" s="18"/>
      <c r="Q35" s="19"/>
      <c r="R35" s="18"/>
    </row>
    <row r="36" spans="1:18" s="17" customFormat="1" ht="18" customHeight="1">
      <c r="A36" s="30"/>
      <c r="B36" s="754" t="s">
        <v>217</v>
      </c>
      <c r="C36" s="754"/>
      <c r="D36" s="754"/>
      <c r="E36" s="754"/>
      <c r="F36" s="754"/>
      <c r="G36" s="754"/>
      <c r="H36" s="754"/>
      <c r="I36" s="754"/>
      <c r="J36" s="754"/>
      <c r="L36" s="18"/>
      <c r="M36" s="19"/>
      <c r="N36" s="18"/>
      <c r="O36" s="18"/>
      <c r="P36" s="18"/>
      <c r="Q36" s="19"/>
      <c r="R36" s="18"/>
    </row>
    <row r="37" spans="1:18" s="17" customFormat="1" ht="21.75" customHeight="1">
      <c r="A37" s="16" t="s">
        <v>274</v>
      </c>
      <c r="B37" s="752" t="s">
        <v>291</v>
      </c>
      <c r="C37" s="752"/>
      <c r="D37" s="752"/>
      <c r="E37" s="752"/>
      <c r="F37" s="752"/>
      <c r="G37" s="752"/>
      <c r="H37" s="752"/>
      <c r="I37" s="752"/>
      <c r="J37" s="752"/>
      <c r="L37" s="18"/>
      <c r="M37" s="19"/>
      <c r="N37" s="18"/>
      <c r="O37" s="18"/>
      <c r="P37" s="18"/>
      <c r="Q37" s="19"/>
      <c r="R37" s="18"/>
    </row>
    <row r="38" spans="1:18" s="17" customFormat="1" ht="18.75" customHeight="1">
      <c r="A38" s="24" t="s">
        <v>264</v>
      </c>
      <c r="B38" s="759" t="s">
        <v>275</v>
      </c>
      <c r="C38" s="759"/>
      <c r="D38" s="759"/>
      <c r="E38" s="759"/>
      <c r="F38" s="759"/>
      <c r="G38" s="759"/>
      <c r="H38" s="759"/>
      <c r="I38" s="759"/>
      <c r="J38" s="759"/>
      <c r="L38" s="18"/>
      <c r="M38" s="19"/>
      <c r="N38" s="18"/>
      <c r="O38" s="18"/>
      <c r="P38" s="18"/>
      <c r="Q38" s="19"/>
      <c r="R38" s="18"/>
    </row>
    <row r="39" spans="1:18" s="17" customFormat="1" ht="18.75" customHeight="1">
      <c r="A39" s="24" t="s">
        <v>269</v>
      </c>
      <c r="B39" s="759" t="s">
        <v>188</v>
      </c>
      <c r="C39" s="759"/>
      <c r="D39" s="759"/>
      <c r="E39" s="759"/>
      <c r="F39" s="759"/>
      <c r="G39" s="759"/>
      <c r="H39" s="759"/>
      <c r="I39" s="759"/>
      <c r="J39" s="759"/>
      <c r="L39" s="18"/>
      <c r="M39" s="19"/>
      <c r="N39" s="18"/>
      <c r="O39" s="18"/>
      <c r="P39" s="18"/>
      <c r="Q39" s="19"/>
      <c r="R39" s="18"/>
    </row>
    <row r="40" spans="1:18" s="17" customFormat="1" ht="18.75" customHeight="1">
      <c r="A40" s="24" t="s">
        <v>270</v>
      </c>
      <c r="B40" s="759" t="s">
        <v>276</v>
      </c>
      <c r="C40" s="759"/>
      <c r="D40" s="759"/>
      <c r="E40" s="759"/>
      <c r="F40" s="759"/>
      <c r="G40" s="759"/>
      <c r="H40" s="759"/>
      <c r="I40" s="759"/>
      <c r="J40" s="759"/>
      <c r="L40" s="18"/>
      <c r="M40" s="19"/>
      <c r="N40" s="18"/>
      <c r="O40" s="18"/>
      <c r="P40" s="18"/>
      <c r="Q40" s="19"/>
      <c r="R40" s="18"/>
    </row>
    <row r="41" spans="1:18" s="17" customFormat="1" ht="21.75" customHeight="1">
      <c r="A41" s="16" t="s">
        <v>277</v>
      </c>
      <c r="B41" s="752" t="s">
        <v>278</v>
      </c>
      <c r="C41" s="752"/>
      <c r="D41" s="752"/>
      <c r="E41" s="752"/>
      <c r="F41" s="752"/>
      <c r="G41" s="752"/>
      <c r="H41" s="752"/>
      <c r="I41" s="752"/>
      <c r="J41" s="752"/>
      <c r="L41" s="18"/>
      <c r="M41" s="19"/>
      <c r="N41" s="18"/>
      <c r="O41" s="18"/>
      <c r="P41" s="18"/>
      <c r="Q41" s="19"/>
      <c r="R41" s="18"/>
    </row>
    <row r="42" spans="1:18" s="17" customFormat="1" ht="45" customHeight="1">
      <c r="A42" s="24" t="s">
        <v>264</v>
      </c>
      <c r="B42" s="759" t="s">
        <v>279</v>
      </c>
      <c r="C42" s="759"/>
      <c r="D42" s="759"/>
      <c r="E42" s="759"/>
      <c r="F42" s="759"/>
      <c r="G42" s="759"/>
      <c r="H42" s="759"/>
      <c r="I42" s="759"/>
      <c r="J42" s="759"/>
      <c r="L42" s="18"/>
      <c r="M42" s="19"/>
      <c r="N42" s="18"/>
      <c r="O42" s="18"/>
      <c r="P42" s="18"/>
      <c r="Q42" s="19"/>
      <c r="R42" s="18"/>
    </row>
    <row r="43" spans="1:18" s="17" customFormat="1" ht="18.75" customHeight="1">
      <c r="A43" s="24" t="s">
        <v>269</v>
      </c>
      <c r="B43" s="759" t="s">
        <v>280</v>
      </c>
      <c r="C43" s="759"/>
      <c r="D43" s="759"/>
      <c r="E43" s="759"/>
      <c r="F43" s="759"/>
      <c r="G43" s="759"/>
      <c r="H43" s="759"/>
      <c r="I43" s="759"/>
      <c r="J43" s="759"/>
      <c r="L43" s="18"/>
      <c r="M43" s="19"/>
      <c r="N43" s="18"/>
      <c r="O43" s="18"/>
      <c r="P43" s="18"/>
      <c r="Q43" s="19"/>
      <c r="R43" s="18"/>
    </row>
    <row r="44" spans="1:18" s="17" customFormat="1" ht="31.5" customHeight="1">
      <c r="A44" s="24"/>
      <c r="B44" s="759" t="s">
        <v>24</v>
      </c>
      <c r="C44" s="759"/>
      <c r="D44" s="759"/>
      <c r="E44" s="759"/>
      <c r="F44" s="759"/>
      <c r="G44" s="759"/>
      <c r="H44" s="759"/>
      <c r="I44" s="759"/>
      <c r="J44" s="759"/>
      <c r="L44" s="18"/>
      <c r="M44" s="19"/>
      <c r="N44" s="18"/>
      <c r="O44" s="18"/>
      <c r="P44" s="18"/>
      <c r="Q44" s="19"/>
      <c r="R44" s="18"/>
    </row>
    <row r="45" spans="1:18" s="17" customFormat="1" ht="33" customHeight="1">
      <c r="A45" s="24" t="s">
        <v>270</v>
      </c>
      <c r="B45" s="759" t="s">
        <v>281</v>
      </c>
      <c r="C45" s="759"/>
      <c r="D45" s="759"/>
      <c r="E45" s="759"/>
      <c r="F45" s="759"/>
      <c r="G45" s="759"/>
      <c r="H45" s="759"/>
      <c r="I45" s="759"/>
      <c r="J45" s="759"/>
      <c r="L45" s="18"/>
      <c r="M45" s="19"/>
      <c r="N45" s="18"/>
      <c r="O45" s="18"/>
      <c r="P45" s="18"/>
      <c r="Q45" s="19"/>
      <c r="R45" s="18"/>
    </row>
    <row r="46" spans="1:18" s="17" customFormat="1" ht="4.5" customHeight="1">
      <c r="A46" s="24"/>
      <c r="B46" s="31"/>
      <c r="C46" s="31"/>
      <c r="D46" s="31"/>
      <c r="E46" s="31"/>
      <c r="F46" s="31"/>
      <c r="G46" s="31"/>
      <c r="H46" s="31"/>
      <c r="I46" s="31"/>
      <c r="J46" s="31"/>
      <c r="L46" s="18"/>
      <c r="M46" s="19"/>
      <c r="N46" s="18"/>
      <c r="O46" s="18"/>
      <c r="P46" s="18"/>
      <c r="Q46" s="19"/>
      <c r="R46" s="18"/>
    </row>
    <row r="47" spans="1:18" s="17" customFormat="1" ht="21.75" customHeight="1">
      <c r="A47" s="16" t="s">
        <v>282</v>
      </c>
      <c r="B47" s="752" t="s">
        <v>283</v>
      </c>
      <c r="C47" s="752"/>
      <c r="D47" s="752"/>
      <c r="E47" s="752"/>
      <c r="F47" s="752"/>
      <c r="G47" s="752"/>
      <c r="H47" s="752"/>
      <c r="I47" s="752"/>
      <c r="J47" s="752"/>
      <c r="L47" s="18"/>
      <c r="M47" s="19"/>
      <c r="N47" s="18"/>
      <c r="O47" s="18"/>
      <c r="P47" s="18"/>
      <c r="Q47" s="19"/>
      <c r="R47" s="18"/>
    </row>
    <row r="48" spans="1:18" s="21" customFormat="1" ht="21.75" customHeight="1">
      <c r="A48" s="20" t="s">
        <v>264</v>
      </c>
      <c r="B48" s="753" t="s">
        <v>284</v>
      </c>
      <c r="C48" s="753"/>
      <c r="D48" s="753"/>
      <c r="E48" s="753"/>
      <c r="F48" s="753"/>
      <c r="G48" s="753"/>
      <c r="H48" s="753"/>
      <c r="I48" s="753"/>
      <c r="J48" s="753"/>
      <c r="L48" s="22"/>
      <c r="M48" s="23"/>
      <c r="N48" s="22"/>
      <c r="O48" s="22"/>
      <c r="P48" s="22"/>
      <c r="Q48" s="23"/>
      <c r="R48" s="22"/>
    </row>
    <row r="49" spans="1:18" s="17" customFormat="1" ht="19.5" customHeight="1">
      <c r="A49" s="32" t="s">
        <v>285</v>
      </c>
      <c r="B49" s="759" t="s">
        <v>286</v>
      </c>
      <c r="C49" s="759"/>
      <c r="D49" s="759"/>
      <c r="E49" s="759"/>
      <c r="F49" s="759"/>
      <c r="G49" s="759"/>
      <c r="H49" s="759"/>
      <c r="I49" s="759"/>
      <c r="J49" s="759"/>
      <c r="L49" s="18"/>
      <c r="M49" s="19"/>
      <c r="N49" s="18"/>
      <c r="O49" s="18"/>
      <c r="P49" s="18"/>
      <c r="Q49" s="19"/>
      <c r="R49" s="18"/>
    </row>
    <row r="50" spans="1:18" s="17" customFormat="1" ht="55.5" customHeight="1">
      <c r="A50" s="24"/>
      <c r="B50" s="759" t="s">
        <v>287</v>
      </c>
      <c r="C50" s="759"/>
      <c r="D50" s="759"/>
      <c r="E50" s="759"/>
      <c r="F50" s="759"/>
      <c r="G50" s="759"/>
      <c r="H50" s="759"/>
      <c r="I50" s="759"/>
      <c r="J50" s="759"/>
      <c r="L50" s="18"/>
      <c r="M50" s="19"/>
      <c r="N50" s="18"/>
      <c r="O50" s="18"/>
      <c r="P50" s="18"/>
      <c r="Q50" s="19"/>
      <c r="R50" s="18"/>
    </row>
    <row r="51" spans="1:18" s="17" customFormat="1" ht="17.25" customHeight="1">
      <c r="A51" s="32" t="s">
        <v>288</v>
      </c>
      <c r="B51" s="759" t="s">
        <v>289</v>
      </c>
      <c r="C51" s="759"/>
      <c r="D51" s="759"/>
      <c r="E51" s="759"/>
      <c r="F51" s="759"/>
      <c r="G51" s="759"/>
      <c r="H51" s="759"/>
      <c r="I51" s="759"/>
      <c r="J51" s="759"/>
      <c r="L51" s="18"/>
      <c r="M51" s="19"/>
      <c r="N51" s="18"/>
      <c r="O51" s="18"/>
      <c r="P51" s="18"/>
      <c r="Q51" s="19"/>
      <c r="R51" s="18"/>
    </row>
    <row r="52" spans="1:18" s="17" customFormat="1" ht="46.5" customHeight="1">
      <c r="A52" s="24" t="s">
        <v>290</v>
      </c>
      <c r="B52" s="759" t="s">
        <v>307</v>
      </c>
      <c r="C52" s="759"/>
      <c r="D52" s="759"/>
      <c r="E52" s="759"/>
      <c r="F52" s="759"/>
      <c r="G52" s="759"/>
      <c r="H52" s="759"/>
      <c r="I52" s="759"/>
      <c r="J52" s="759"/>
      <c r="L52" s="18"/>
      <c r="M52" s="19"/>
      <c r="N52" s="18"/>
      <c r="O52" s="18"/>
      <c r="P52" s="18"/>
      <c r="Q52" s="19"/>
      <c r="R52" s="18"/>
    </row>
    <row r="53" spans="1:18" s="17" customFormat="1" ht="34.5" customHeight="1">
      <c r="A53" s="24" t="s">
        <v>290</v>
      </c>
      <c r="B53" s="759" t="s">
        <v>308</v>
      </c>
      <c r="C53" s="759"/>
      <c r="D53" s="759"/>
      <c r="E53" s="759"/>
      <c r="F53" s="759"/>
      <c r="G53" s="759"/>
      <c r="H53" s="759"/>
      <c r="I53" s="759"/>
      <c r="J53" s="759"/>
      <c r="L53" s="18"/>
      <c r="M53" s="19"/>
      <c r="N53" s="18"/>
      <c r="O53" s="18"/>
      <c r="P53" s="18"/>
      <c r="Q53" s="19"/>
      <c r="R53" s="18"/>
    </row>
    <row r="54" spans="1:18" s="21" customFormat="1" ht="24.75" customHeight="1">
      <c r="A54" s="20" t="s">
        <v>269</v>
      </c>
      <c r="B54" s="753" t="s">
        <v>309</v>
      </c>
      <c r="C54" s="753"/>
      <c r="D54" s="753"/>
      <c r="E54" s="753"/>
      <c r="F54" s="753"/>
      <c r="G54" s="753"/>
      <c r="H54" s="753"/>
      <c r="I54" s="753"/>
      <c r="J54" s="753"/>
      <c r="L54" s="22"/>
      <c r="M54" s="23"/>
      <c r="N54" s="22"/>
      <c r="O54" s="22"/>
      <c r="P54" s="22"/>
      <c r="Q54" s="23"/>
      <c r="R54" s="22"/>
    </row>
    <row r="55" spans="1:18" s="33" customFormat="1" ht="21" customHeight="1">
      <c r="A55" s="32" t="s">
        <v>310</v>
      </c>
      <c r="B55" s="753" t="s">
        <v>317</v>
      </c>
      <c r="C55" s="752"/>
      <c r="D55" s="752"/>
      <c r="E55" s="752"/>
      <c r="F55" s="752"/>
      <c r="G55" s="752"/>
      <c r="H55" s="752"/>
      <c r="I55" s="752"/>
      <c r="J55" s="752"/>
      <c r="L55" s="34"/>
      <c r="M55" s="35"/>
      <c r="N55" s="34"/>
      <c r="O55" s="34"/>
      <c r="P55" s="34"/>
      <c r="Q55" s="35"/>
      <c r="R55" s="34"/>
    </row>
    <row r="56" spans="1:18" s="17" customFormat="1" ht="47.25" customHeight="1">
      <c r="A56" s="36" t="s">
        <v>318</v>
      </c>
      <c r="B56" s="759" t="s">
        <v>319</v>
      </c>
      <c r="C56" s="759"/>
      <c r="D56" s="759"/>
      <c r="E56" s="759"/>
      <c r="F56" s="759"/>
      <c r="G56" s="759"/>
      <c r="H56" s="759"/>
      <c r="I56" s="759"/>
      <c r="J56" s="759"/>
      <c r="L56" s="18"/>
      <c r="M56" s="19"/>
      <c r="N56" s="18"/>
      <c r="O56" s="18"/>
      <c r="P56" s="18"/>
      <c r="Q56" s="19"/>
      <c r="R56" s="18"/>
    </row>
    <row r="57" spans="1:18" s="17" customFormat="1" ht="20.25" customHeight="1">
      <c r="A57" s="36"/>
      <c r="B57" s="753" t="s">
        <v>320</v>
      </c>
      <c r="C57" s="753"/>
      <c r="D57" s="753"/>
      <c r="E57" s="753"/>
      <c r="F57" s="753"/>
      <c r="G57" s="753"/>
      <c r="H57" s="753"/>
      <c r="I57" s="753"/>
      <c r="J57" s="753"/>
      <c r="L57" s="18"/>
      <c r="M57" s="19"/>
      <c r="N57" s="18"/>
      <c r="O57" s="18"/>
      <c r="P57" s="18"/>
      <c r="Q57" s="19"/>
      <c r="R57" s="18"/>
    </row>
    <row r="58" spans="1:18" s="17" customFormat="1" ht="30.75" customHeight="1">
      <c r="A58" s="36" t="s">
        <v>321</v>
      </c>
      <c r="B58" s="759" t="s">
        <v>322</v>
      </c>
      <c r="C58" s="759"/>
      <c r="D58" s="759"/>
      <c r="E58" s="759"/>
      <c r="F58" s="759"/>
      <c r="G58" s="759"/>
      <c r="H58" s="759"/>
      <c r="I58" s="759"/>
      <c r="J58" s="759"/>
      <c r="K58" s="37"/>
      <c r="L58" s="37"/>
      <c r="M58" s="19"/>
      <c r="N58" s="18"/>
      <c r="O58" s="18"/>
      <c r="P58" s="18"/>
      <c r="Q58" s="19"/>
      <c r="R58" s="18"/>
    </row>
    <row r="59" spans="1:18" s="17" customFormat="1" ht="30.75" customHeight="1">
      <c r="A59" s="36" t="s">
        <v>321</v>
      </c>
      <c r="B59" s="759" t="s">
        <v>324</v>
      </c>
      <c r="C59" s="759"/>
      <c r="D59" s="759"/>
      <c r="E59" s="759"/>
      <c r="F59" s="759"/>
      <c r="G59" s="759"/>
      <c r="H59" s="759"/>
      <c r="I59" s="759"/>
      <c r="J59" s="759"/>
      <c r="K59" s="38"/>
      <c r="L59" s="38"/>
      <c r="M59" s="19"/>
      <c r="N59" s="18"/>
      <c r="O59" s="18"/>
      <c r="P59" s="18"/>
      <c r="Q59" s="19"/>
      <c r="R59" s="18"/>
    </row>
    <row r="60" spans="1:18" s="17" customFormat="1" ht="30.75" customHeight="1">
      <c r="A60" s="36" t="s">
        <v>321</v>
      </c>
      <c r="B60" s="759" t="s">
        <v>325</v>
      </c>
      <c r="C60" s="759"/>
      <c r="D60" s="759"/>
      <c r="E60" s="759"/>
      <c r="F60" s="759"/>
      <c r="G60" s="759"/>
      <c r="H60" s="759"/>
      <c r="I60" s="759"/>
      <c r="J60" s="759"/>
      <c r="K60" s="38"/>
      <c r="L60" s="38"/>
      <c r="M60" s="19"/>
      <c r="N60" s="18"/>
      <c r="O60" s="18"/>
      <c r="P60" s="18"/>
      <c r="Q60" s="19"/>
      <c r="R60" s="18"/>
    </row>
    <row r="61" spans="1:18" s="17" customFormat="1" ht="17.25" customHeight="1">
      <c r="A61" s="36" t="s">
        <v>321</v>
      </c>
      <c r="B61" s="759" t="s">
        <v>326</v>
      </c>
      <c r="C61" s="759"/>
      <c r="D61" s="759"/>
      <c r="E61" s="759"/>
      <c r="F61" s="759"/>
      <c r="G61" s="759"/>
      <c r="H61" s="759"/>
      <c r="I61" s="759"/>
      <c r="J61" s="759"/>
      <c r="K61" s="37"/>
      <c r="L61" s="37"/>
      <c r="M61" s="19"/>
      <c r="N61" s="18"/>
      <c r="O61" s="18"/>
      <c r="P61" s="18"/>
      <c r="Q61" s="19"/>
      <c r="R61" s="18"/>
    </row>
    <row r="62" spans="1:18" s="17" customFormat="1" ht="22.5" customHeight="1">
      <c r="A62" s="36" t="s">
        <v>321</v>
      </c>
      <c r="B62" s="759" t="s">
        <v>327</v>
      </c>
      <c r="C62" s="759"/>
      <c r="D62" s="759"/>
      <c r="E62" s="759"/>
      <c r="F62" s="759"/>
      <c r="G62" s="759"/>
      <c r="H62" s="759"/>
      <c r="I62" s="759"/>
      <c r="J62" s="759"/>
      <c r="K62" s="37"/>
      <c r="L62" s="37"/>
      <c r="M62" s="19"/>
      <c r="N62" s="18"/>
      <c r="O62" s="18"/>
      <c r="P62" s="18"/>
      <c r="Q62" s="19"/>
      <c r="R62" s="18"/>
    </row>
    <row r="63" spans="1:18" s="17" customFormat="1" ht="51.75" customHeight="1">
      <c r="A63" s="39" t="s">
        <v>328</v>
      </c>
      <c r="B63" s="753" t="s">
        <v>329</v>
      </c>
      <c r="C63" s="759"/>
      <c r="D63" s="759"/>
      <c r="E63" s="759"/>
      <c r="F63" s="759"/>
      <c r="G63" s="759"/>
      <c r="H63" s="759"/>
      <c r="I63" s="759"/>
      <c r="J63" s="759"/>
      <c r="L63" s="18"/>
      <c r="M63" s="19"/>
      <c r="N63" s="18"/>
      <c r="O63" s="18"/>
      <c r="P63" s="18"/>
      <c r="Q63" s="19"/>
      <c r="R63" s="18"/>
    </row>
    <row r="64" spans="1:18" s="17" customFormat="1" ht="24.75" customHeight="1">
      <c r="A64" s="39" t="s">
        <v>330</v>
      </c>
      <c r="B64" s="753" t="s">
        <v>331</v>
      </c>
      <c r="C64" s="759"/>
      <c r="D64" s="759"/>
      <c r="E64" s="759"/>
      <c r="F64" s="759"/>
      <c r="G64" s="759"/>
      <c r="H64" s="759"/>
      <c r="I64" s="759"/>
      <c r="J64" s="759"/>
      <c r="L64" s="18"/>
      <c r="M64" s="19"/>
      <c r="N64" s="18"/>
      <c r="O64" s="18"/>
      <c r="P64" s="18"/>
      <c r="Q64" s="19"/>
      <c r="R64" s="18"/>
    </row>
    <row r="65" spans="1:12" s="41" customFormat="1" ht="20.25" customHeight="1" hidden="1">
      <c r="A65" s="39" t="s">
        <v>332</v>
      </c>
      <c r="B65" s="762" t="s">
        <v>333</v>
      </c>
      <c r="C65" s="762"/>
      <c r="D65" s="762"/>
      <c r="E65" s="762"/>
      <c r="F65" s="762"/>
      <c r="G65" s="762"/>
      <c r="H65" s="762"/>
      <c r="I65" s="762"/>
      <c r="J65" s="762"/>
      <c r="K65" s="40"/>
      <c r="L65" s="40"/>
    </row>
    <row r="66" spans="2:12" s="41" customFormat="1" ht="20.25" customHeight="1" hidden="1">
      <c r="B66" s="759" t="s">
        <v>334</v>
      </c>
      <c r="C66" s="759"/>
      <c r="D66" s="759"/>
      <c r="E66" s="759"/>
      <c r="F66" s="759"/>
      <c r="G66" s="759"/>
      <c r="H66" s="759"/>
      <c r="I66" s="759"/>
      <c r="J66" s="759"/>
      <c r="K66" s="42"/>
      <c r="L66" s="42"/>
    </row>
    <row r="67" spans="1:18" s="17" customFormat="1" ht="21.75" customHeight="1">
      <c r="A67" s="20" t="s">
        <v>270</v>
      </c>
      <c r="B67" s="753" t="s">
        <v>335</v>
      </c>
      <c r="C67" s="753"/>
      <c r="D67" s="753"/>
      <c r="E67" s="753"/>
      <c r="F67" s="753"/>
      <c r="G67" s="753"/>
      <c r="H67" s="753"/>
      <c r="I67" s="753"/>
      <c r="J67" s="753"/>
      <c r="L67" s="18"/>
      <c r="M67" s="19"/>
      <c r="N67" s="18"/>
      <c r="O67" s="18"/>
      <c r="P67" s="18"/>
      <c r="Q67" s="19"/>
      <c r="R67" s="18"/>
    </row>
    <row r="68" spans="1:18" s="21" customFormat="1" ht="20.25" customHeight="1">
      <c r="A68" s="43" t="s">
        <v>336</v>
      </c>
      <c r="B68" s="753" t="s">
        <v>337</v>
      </c>
      <c r="C68" s="753"/>
      <c r="D68" s="753"/>
      <c r="E68" s="753"/>
      <c r="F68" s="753"/>
      <c r="G68" s="753"/>
      <c r="H68" s="753"/>
      <c r="I68" s="753"/>
      <c r="J68" s="753"/>
      <c r="L68" s="22"/>
      <c r="M68" s="23"/>
      <c r="N68" s="22"/>
      <c r="O68" s="22"/>
      <c r="P68" s="22"/>
      <c r="Q68" s="23"/>
      <c r="R68" s="22"/>
    </row>
    <row r="69" spans="1:18" s="17" customFormat="1" ht="27.75" customHeight="1">
      <c r="A69" s="36" t="s">
        <v>271</v>
      </c>
      <c r="B69" s="759" t="s">
        <v>338</v>
      </c>
      <c r="C69" s="759"/>
      <c r="D69" s="759"/>
      <c r="E69" s="759"/>
      <c r="F69" s="759"/>
      <c r="G69" s="759"/>
      <c r="H69" s="759"/>
      <c r="I69" s="759"/>
      <c r="J69" s="759"/>
      <c r="L69" s="18"/>
      <c r="M69" s="19"/>
      <c r="N69" s="18"/>
      <c r="O69" s="18"/>
      <c r="P69" s="18"/>
      <c r="Q69" s="19"/>
      <c r="R69" s="18"/>
    </row>
    <row r="70" spans="1:18" s="17" customFormat="1" ht="30" customHeight="1">
      <c r="A70" s="36" t="s">
        <v>271</v>
      </c>
      <c r="B70" s="759" t="s">
        <v>339</v>
      </c>
      <c r="C70" s="759"/>
      <c r="D70" s="759"/>
      <c r="E70" s="759"/>
      <c r="F70" s="759"/>
      <c r="G70" s="759"/>
      <c r="H70" s="759"/>
      <c r="I70" s="759"/>
      <c r="J70" s="759"/>
      <c r="L70" s="18"/>
      <c r="M70" s="19"/>
      <c r="N70" s="18"/>
      <c r="O70" s="18"/>
      <c r="P70" s="18"/>
      <c r="Q70" s="19"/>
      <c r="R70" s="18"/>
    </row>
    <row r="71" spans="1:18" s="17" customFormat="1" ht="6" customHeight="1">
      <c r="A71" s="36"/>
      <c r="B71" s="31"/>
      <c r="C71" s="31"/>
      <c r="D71" s="31"/>
      <c r="E71" s="31"/>
      <c r="F71" s="31"/>
      <c r="G71" s="31"/>
      <c r="H71" s="31"/>
      <c r="I71" s="31"/>
      <c r="J71" s="31"/>
      <c r="L71" s="18"/>
      <c r="M71" s="19"/>
      <c r="N71" s="18"/>
      <c r="O71" s="18"/>
      <c r="P71" s="18"/>
      <c r="Q71" s="19"/>
      <c r="R71" s="18"/>
    </row>
    <row r="72" spans="1:18" s="21" customFormat="1" ht="21.75" customHeight="1">
      <c r="A72" s="43" t="s">
        <v>340</v>
      </c>
      <c r="B72" s="753" t="s">
        <v>341</v>
      </c>
      <c r="C72" s="753"/>
      <c r="D72" s="753"/>
      <c r="E72" s="753"/>
      <c r="F72" s="753"/>
      <c r="G72" s="753"/>
      <c r="H72" s="753"/>
      <c r="I72" s="753"/>
      <c r="J72" s="753"/>
      <c r="L72" s="22"/>
      <c r="M72" s="23"/>
      <c r="N72" s="22"/>
      <c r="O72" s="22"/>
      <c r="P72" s="22"/>
      <c r="Q72" s="23"/>
      <c r="R72" s="22"/>
    </row>
    <row r="73" spans="1:18" s="17" customFormat="1" ht="63.75" customHeight="1">
      <c r="A73" s="36"/>
      <c r="B73" s="759" t="s">
        <v>342</v>
      </c>
      <c r="C73" s="759"/>
      <c r="D73" s="759"/>
      <c r="E73" s="759"/>
      <c r="F73" s="759"/>
      <c r="G73" s="759"/>
      <c r="H73" s="759"/>
      <c r="I73" s="759"/>
      <c r="J73" s="759"/>
      <c r="L73" s="18"/>
      <c r="M73" s="19"/>
      <c r="N73" s="18"/>
      <c r="O73" s="18"/>
      <c r="P73" s="18"/>
      <c r="Q73" s="19"/>
      <c r="R73" s="18"/>
    </row>
    <row r="74" spans="1:18" s="17" customFormat="1" ht="19.5" customHeight="1">
      <c r="A74" s="24"/>
      <c r="B74" s="763" t="s">
        <v>343</v>
      </c>
      <c r="C74" s="764"/>
      <c r="D74" s="764"/>
      <c r="E74" s="764"/>
      <c r="F74" s="764"/>
      <c r="G74" s="44"/>
      <c r="H74" s="45"/>
      <c r="I74" s="46"/>
      <c r="J74" s="47" t="s">
        <v>344</v>
      </c>
      <c r="L74" s="18"/>
      <c r="M74" s="19"/>
      <c r="N74" s="18"/>
      <c r="O74" s="18"/>
      <c r="P74" s="18"/>
      <c r="Q74" s="19"/>
      <c r="R74" s="18"/>
    </row>
    <row r="75" spans="1:18" s="17" customFormat="1" ht="15" customHeight="1">
      <c r="A75" s="24"/>
      <c r="B75" s="765" t="s">
        <v>345</v>
      </c>
      <c r="C75" s="766"/>
      <c r="D75" s="766"/>
      <c r="E75" s="766"/>
      <c r="F75" s="766"/>
      <c r="G75" s="48"/>
      <c r="H75" s="49"/>
      <c r="I75" s="50"/>
      <c r="J75" s="51" t="s">
        <v>21</v>
      </c>
      <c r="L75" s="52"/>
      <c r="M75" s="19"/>
      <c r="N75" s="18"/>
      <c r="O75" s="18"/>
      <c r="P75" s="18"/>
      <c r="Q75" s="19"/>
      <c r="R75" s="18"/>
    </row>
    <row r="76" spans="1:18" s="17" customFormat="1" ht="15" customHeight="1">
      <c r="A76" s="24"/>
      <c r="B76" s="765" t="s">
        <v>346</v>
      </c>
      <c r="C76" s="766"/>
      <c r="D76" s="766"/>
      <c r="E76" s="766"/>
      <c r="F76" s="766"/>
      <c r="G76" s="48"/>
      <c r="H76" s="49"/>
      <c r="I76" s="50"/>
      <c r="J76" s="51" t="s">
        <v>347</v>
      </c>
      <c r="L76" s="52"/>
      <c r="M76" s="19"/>
      <c r="N76" s="18"/>
      <c r="O76" s="18"/>
      <c r="P76" s="18"/>
      <c r="Q76" s="19"/>
      <c r="R76" s="18"/>
    </row>
    <row r="77" spans="1:18" s="17" customFormat="1" ht="15" customHeight="1">
      <c r="A77" s="24"/>
      <c r="B77" s="765" t="s">
        <v>348</v>
      </c>
      <c r="C77" s="766"/>
      <c r="D77" s="766"/>
      <c r="E77" s="766"/>
      <c r="F77" s="766"/>
      <c r="G77" s="48"/>
      <c r="H77" s="49"/>
      <c r="I77" s="50"/>
      <c r="J77" s="51" t="s">
        <v>349</v>
      </c>
      <c r="L77" s="52"/>
      <c r="M77" s="19"/>
      <c r="N77" s="18"/>
      <c r="O77" s="18"/>
      <c r="P77" s="18"/>
      <c r="Q77" s="19"/>
      <c r="R77" s="18"/>
    </row>
    <row r="78" spans="1:18" s="17" customFormat="1" ht="15" customHeight="1">
      <c r="A78" s="24"/>
      <c r="B78" s="767" t="s">
        <v>350</v>
      </c>
      <c r="C78" s="768"/>
      <c r="D78" s="768"/>
      <c r="E78" s="768"/>
      <c r="F78" s="768"/>
      <c r="G78" s="53"/>
      <c r="H78" s="54"/>
      <c r="I78" s="55"/>
      <c r="J78" s="56" t="s">
        <v>351</v>
      </c>
      <c r="L78" s="52"/>
      <c r="M78" s="19"/>
      <c r="N78" s="18"/>
      <c r="O78" s="18"/>
      <c r="P78" s="18"/>
      <c r="Q78" s="19"/>
      <c r="R78" s="18"/>
    </row>
    <row r="79" spans="1:18" s="17" customFormat="1" ht="15" customHeight="1" hidden="1">
      <c r="A79" s="24"/>
      <c r="B79" s="769" t="s">
        <v>352</v>
      </c>
      <c r="C79" s="770"/>
      <c r="D79" s="770"/>
      <c r="E79" s="770"/>
      <c r="F79" s="770"/>
      <c r="G79" s="57"/>
      <c r="H79" s="58"/>
      <c r="I79" s="59"/>
      <c r="J79" s="60" t="s">
        <v>353</v>
      </c>
      <c r="L79" s="52"/>
      <c r="M79" s="19"/>
      <c r="N79" s="18"/>
      <c r="O79" s="18"/>
      <c r="P79" s="18"/>
      <c r="Q79" s="19"/>
      <c r="R79" s="18"/>
    </row>
    <row r="80" spans="1:18" s="17" customFormat="1" ht="15" customHeight="1" hidden="1">
      <c r="A80" s="24"/>
      <c r="B80" s="769" t="s">
        <v>354</v>
      </c>
      <c r="C80" s="770"/>
      <c r="D80" s="770"/>
      <c r="E80" s="770"/>
      <c r="F80" s="770"/>
      <c r="G80" s="57"/>
      <c r="H80" s="58"/>
      <c r="I80" s="59"/>
      <c r="J80" s="60" t="s">
        <v>355</v>
      </c>
      <c r="L80" s="52"/>
      <c r="M80" s="19"/>
      <c r="N80" s="18"/>
      <c r="O80" s="18"/>
      <c r="P80" s="18"/>
      <c r="Q80" s="19"/>
      <c r="R80" s="18"/>
    </row>
    <row r="81" spans="1:18" s="17" customFormat="1" ht="3.75" customHeight="1">
      <c r="A81" s="36"/>
      <c r="B81" s="31"/>
      <c r="C81" s="31"/>
      <c r="D81" s="31"/>
      <c r="E81" s="31"/>
      <c r="F81" s="31"/>
      <c r="G81" s="31"/>
      <c r="H81" s="31"/>
      <c r="I81" s="31"/>
      <c r="J81" s="31"/>
      <c r="L81" s="52"/>
      <c r="M81" s="19"/>
      <c r="N81" s="18"/>
      <c r="O81" s="18"/>
      <c r="P81" s="18"/>
      <c r="Q81" s="19"/>
      <c r="R81" s="18"/>
    </row>
    <row r="82" spans="1:18" s="17" customFormat="1" ht="18.75" customHeight="1" hidden="1">
      <c r="A82" s="43" t="s">
        <v>356</v>
      </c>
      <c r="B82" s="753" t="s">
        <v>357</v>
      </c>
      <c r="C82" s="753"/>
      <c r="D82" s="753"/>
      <c r="E82" s="753"/>
      <c r="F82" s="753"/>
      <c r="G82" s="753"/>
      <c r="H82" s="753"/>
      <c r="I82" s="753"/>
      <c r="J82" s="753"/>
      <c r="L82" s="52"/>
      <c r="M82" s="19"/>
      <c r="N82" s="18"/>
      <c r="O82" s="18"/>
      <c r="P82" s="18"/>
      <c r="Q82" s="19"/>
      <c r="R82" s="18"/>
    </row>
    <row r="83" spans="1:18" s="17" customFormat="1" ht="18.75" customHeight="1" hidden="1">
      <c r="A83" s="43"/>
      <c r="B83" s="759" t="s">
        <v>358</v>
      </c>
      <c r="C83" s="759"/>
      <c r="D83" s="759"/>
      <c r="E83" s="759"/>
      <c r="F83" s="759"/>
      <c r="G83" s="759"/>
      <c r="H83" s="759"/>
      <c r="I83" s="759"/>
      <c r="J83" s="759"/>
      <c r="L83" s="52"/>
      <c r="M83" s="19"/>
      <c r="N83" s="18"/>
      <c r="O83" s="18"/>
      <c r="P83" s="18"/>
      <c r="Q83" s="19"/>
      <c r="R83" s="18"/>
    </row>
    <row r="84" spans="1:18" s="17" customFormat="1" ht="18.75" customHeight="1">
      <c r="A84" s="43" t="s">
        <v>356</v>
      </c>
      <c r="B84" s="753" t="s">
        <v>359</v>
      </c>
      <c r="C84" s="753"/>
      <c r="D84" s="753"/>
      <c r="E84" s="753"/>
      <c r="F84" s="753"/>
      <c r="G84" s="753"/>
      <c r="H84" s="753"/>
      <c r="I84" s="753"/>
      <c r="J84" s="753"/>
      <c r="L84" s="52"/>
      <c r="M84" s="19"/>
      <c r="N84" s="18"/>
      <c r="O84" s="18"/>
      <c r="P84" s="18"/>
      <c r="Q84" s="19"/>
      <c r="R84" s="18"/>
    </row>
    <row r="85" spans="1:18" s="17" customFormat="1" ht="31.5" customHeight="1">
      <c r="A85" s="43" t="s">
        <v>360</v>
      </c>
      <c r="B85" s="753" t="s">
        <v>361</v>
      </c>
      <c r="C85" s="759"/>
      <c r="D85" s="759"/>
      <c r="E85" s="759"/>
      <c r="F85" s="759"/>
      <c r="G85" s="759"/>
      <c r="H85" s="759"/>
      <c r="I85" s="759"/>
      <c r="J85" s="759"/>
      <c r="L85" s="52"/>
      <c r="M85" s="19"/>
      <c r="N85" s="18"/>
      <c r="O85" s="18"/>
      <c r="P85" s="18"/>
      <c r="Q85" s="19"/>
      <c r="R85" s="18"/>
    </row>
    <row r="86" spans="1:18" s="17" customFormat="1" ht="32.25" customHeight="1">
      <c r="A86" s="43" t="s">
        <v>362</v>
      </c>
      <c r="B86" s="753" t="s">
        <v>363</v>
      </c>
      <c r="C86" s="759"/>
      <c r="D86" s="759"/>
      <c r="E86" s="759"/>
      <c r="F86" s="759"/>
      <c r="G86" s="759"/>
      <c r="H86" s="759"/>
      <c r="I86" s="759"/>
      <c r="J86" s="759"/>
      <c r="L86" s="52"/>
      <c r="M86" s="19"/>
      <c r="N86" s="18"/>
      <c r="O86" s="18"/>
      <c r="P86" s="18"/>
      <c r="Q86" s="19"/>
      <c r="R86" s="18"/>
    </row>
    <row r="87" spans="1:18" s="17" customFormat="1" ht="18.75" customHeight="1" hidden="1">
      <c r="A87" s="43" t="s">
        <v>364</v>
      </c>
      <c r="B87" s="753" t="s">
        <v>365</v>
      </c>
      <c r="C87" s="759"/>
      <c r="D87" s="759"/>
      <c r="E87" s="759"/>
      <c r="F87" s="759"/>
      <c r="G87" s="759"/>
      <c r="H87" s="759"/>
      <c r="I87" s="759"/>
      <c r="J87" s="759"/>
      <c r="L87" s="52"/>
      <c r="M87" s="19"/>
      <c r="N87" s="18"/>
      <c r="O87" s="18"/>
      <c r="P87" s="18"/>
      <c r="Q87" s="19"/>
      <c r="R87" s="18"/>
    </row>
    <row r="88" spans="1:18" s="17" customFormat="1" ht="33" customHeight="1" hidden="1">
      <c r="A88" s="43"/>
      <c r="B88" s="759" t="s">
        <v>366</v>
      </c>
      <c r="C88" s="759"/>
      <c r="D88" s="759"/>
      <c r="E88" s="759"/>
      <c r="F88" s="759"/>
      <c r="G88" s="759"/>
      <c r="H88" s="759"/>
      <c r="I88" s="759"/>
      <c r="J88" s="759"/>
      <c r="K88" s="38"/>
      <c r="L88" s="38"/>
      <c r="M88" s="19"/>
      <c r="N88" s="18"/>
      <c r="O88" s="18"/>
      <c r="P88" s="18"/>
      <c r="Q88" s="19"/>
      <c r="R88" s="18"/>
    </row>
    <row r="89" spans="1:18" s="17" customFormat="1" ht="21" customHeight="1" hidden="1">
      <c r="A89" s="20" t="s">
        <v>367</v>
      </c>
      <c r="B89" s="753" t="s">
        <v>368</v>
      </c>
      <c r="C89" s="753"/>
      <c r="D89" s="753"/>
      <c r="E89" s="753"/>
      <c r="F89" s="753"/>
      <c r="G89" s="753"/>
      <c r="H89" s="753"/>
      <c r="I89" s="753"/>
      <c r="J89" s="753"/>
      <c r="L89" s="18"/>
      <c r="M89" s="19"/>
      <c r="N89" s="18"/>
      <c r="O89" s="18"/>
      <c r="P89" s="18"/>
      <c r="Q89" s="19"/>
      <c r="R89" s="18"/>
    </row>
    <row r="90" spans="1:18" s="17" customFormat="1" ht="31.5" customHeight="1" hidden="1">
      <c r="A90" s="24"/>
      <c r="B90" s="759" t="s">
        <v>369</v>
      </c>
      <c r="C90" s="759"/>
      <c r="D90" s="759"/>
      <c r="E90" s="759"/>
      <c r="F90" s="759"/>
      <c r="G90" s="759"/>
      <c r="H90" s="759"/>
      <c r="I90" s="759"/>
      <c r="J90" s="759"/>
      <c r="L90" s="18"/>
      <c r="M90" s="19"/>
      <c r="N90" s="18"/>
      <c r="O90" s="18"/>
      <c r="P90" s="18"/>
      <c r="Q90" s="19"/>
      <c r="R90" s="18"/>
    </row>
    <row r="91" spans="2:12" s="41" customFormat="1" ht="60.75" customHeight="1" hidden="1">
      <c r="B91" s="759" t="s">
        <v>370</v>
      </c>
      <c r="C91" s="759"/>
      <c r="D91" s="759"/>
      <c r="E91" s="759"/>
      <c r="F91" s="759"/>
      <c r="G91" s="759"/>
      <c r="H91" s="759"/>
      <c r="I91" s="759"/>
      <c r="J91" s="759"/>
      <c r="K91" s="42"/>
      <c r="L91" s="42"/>
    </row>
    <row r="92" spans="2:12" s="41" customFormat="1" ht="33" customHeight="1" hidden="1">
      <c r="B92" s="759" t="s">
        <v>371</v>
      </c>
      <c r="C92" s="759"/>
      <c r="D92" s="759"/>
      <c r="E92" s="759"/>
      <c r="F92" s="759"/>
      <c r="G92" s="759"/>
      <c r="H92" s="759"/>
      <c r="I92" s="759"/>
      <c r="J92" s="759"/>
      <c r="K92" s="42"/>
      <c r="L92" s="42"/>
    </row>
    <row r="93" spans="2:12" s="41" customFormat="1" ht="47.25" customHeight="1" hidden="1">
      <c r="B93" s="759" t="s">
        <v>372</v>
      </c>
      <c r="C93" s="759"/>
      <c r="D93" s="759"/>
      <c r="E93" s="759"/>
      <c r="F93" s="759"/>
      <c r="G93" s="759"/>
      <c r="H93" s="759"/>
      <c r="I93" s="759"/>
      <c r="J93" s="759"/>
      <c r="K93" s="42"/>
      <c r="L93" s="42"/>
    </row>
    <row r="94" spans="2:12" s="41" customFormat="1" ht="48.75" customHeight="1" hidden="1">
      <c r="B94" s="759" t="s">
        <v>373</v>
      </c>
      <c r="C94" s="759"/>
      <c r="D94" s="759"/>
      <c r="E94" s="759"/>
      <c r="F94" s="759"/>
      <c r="G94" s="759"/>
      <c r="H94" s="759"/>
      <c r="I94" s="759"/>
      <c r="J94" s="759"/>
      <c r="K94" s="42"/>
      <c r="L94" s="42"/>
    </row>
    <row r="95" spans="2:12" s="41" customFormat="1" ht="59.25" customHeight="1" hidden="1">
      <c r="B95" s="759" t="s">
        <v>374</v>
      </c>
      <c r="C95" s="759"/>
      <c r="D95" s="759"/>
      <c r="E95" s="759"/>
      <c r="F95" s="759"/>
      <c r="G95" s="759"/>
      <c r="H95" s="759"/>
      <c r="I95" s="759"/>
      <c r="J95" s="759"/>
      <c r="K95" s="42"/>
      <c r="L95" s="42"/>
    </row>
    <row r="96" spans="2:12" s="41" customFormat="1" ht="6" customHeight="1">
      <c r="B96" s="31"/>
      <c r="C96" s="31"/>
      <c r="D96" s="31"/>
      <c r="E96" s="31"/>
      <c r="F96" s="31"/>
      <c r="G96" s="31"/>
      <c r="H96" s="31"/>
      <c r="I96" s="31"/>
      <c r="J96" s="31"/>
      <c r="K96" s="42"/>
      <c r="L96" s="42"/>
    </row>
    <row r="97" spans="1:18" s="21" customFormat="1" ht="18.75" customHeight="1">
      <c r="A97" s="43">
        <v>5</v>
      </c>
      <c r="B97" s="753" t="s">
        <v>375</v>
      </c>
      <c r="C97" s="753"/>
      <c r="D97" s="753"/>
      <c r="E97" s="753"/>
      <c r="F97" s="753"/>
      <c r="G97" s="753"/>
      <c r="H97" s="753"/>
      <c r="I97" s="753"/>
      <c r="J97" s="753"/>
      <c r="L97" s="61"/>
      <c r="M97" s="23"/>
      <c r="N97" s="22"/>
      <c r="O97" s="22"/>
      <c r="P97" s="22"/>
      <c r="Q97" s="23"/>
      <c r="R97" s="22"/>
    </row>
    <row r="98" spans="1:18" s="17" customFormat="1" ht="30" customHeight="1">
      <c r="A98" s="36" t="s">
        <v>318</v>
      </c>
      <c r="B98" s="759" t="s">
        <v>376</v>
      </c>
      <c r="C98" s="759"/>
      <c r="D98" s="759"/>
      <c r="E98" s="759"/>
      <c r="F98" s="759"/>
      <c r="G98" s="759"/>
      <c r="H98" s="759"/>
      <c r="I98" s="759"/>
      <c r="J98" s="759"/>
      <c r="L98" s="18"/>
      <c r="M98" s="19"/>
      <c r="N98" s="18"/>
      <c r="O98" s="18"/>
      <c r="P98" s="18"/>
      <c r="Q98" s="19"/>
      <c r="R98" s="18"/>
    </row>
    <row r="99" spans="1:18" s="17" customFormat="1" ht="30" customHeight="1">
      <c r="A99" s="36" t="s">
        <v>318</v>
      </c>
      <c r="B99" s="759" t="s">
        <v>377</v>
      </c>
      <c r="C99" s="759"/>
      <c r="D99" s="759"/>
      <c r="E99" s="759"/>
      <c r="F99" s="759"/>
      <c r="G99" s="759"/>
      <c r="H99" s="759"/>
      <c r="I99" s="759"/>
      <c r="J99" s="759"/>
      <c r="L99" s="18"/>
      <c r="M99" s="19"/>
      <c r="N99" s="18"/>
      <c r="O99" s="18"/>
      <c r="P99" s="18"/>
      <c r="Q99" s="19"/>
      <c r="R99" s="18"/>
    </row>
    <row r="100" spans="1:18" s="17" customFormat="1" ht="18" customHeight="1">
      <c r="A100" s="30" t="s">
        <v>271</v>
      </c>
      <c r="B100" s="759" t="s">
        <v>378</v>
      </c>
      <c r="C100" s="759"/>
      <c r="D100" s="759"/>
      <c r="E100" s="759"/>
      <c r="F100" s="759"/>
      <c r="G100" s="759"/>
      <c r="H100" s="759"/>
      <c r="I100" s="759"/>
      <c r="J100" s="759"/>
      <c r="L100" s="18"/>
      <c r="M100" s="19"/>
      <c r="N100" s="18"/>
      <c r="O100" s="18"/>
      <c r="P100" s="18"/>
      <c r="Q100" s="19"/>
      <c r="R100" s="18"/>
    </row>
    <row r="101" spans="1:18" s="17" customFormat="1" ht="18" customHeight="1">
      <c r="A101" s="30" t="s">
        <v>271</v>
      </c>
      <c r="B101" s="759" t="s">
        <v>379</v>
      </c>
      <c r="C101" s="759"/>
      <c r="D101" s="759"/>
      <c r="E101" s="759"/>
      <c r="F101" s="759"/>
      <c r="G101" s="759"/>
      <c r="H101" s="759"/>
      <c r="I101" s="759"/>
      <c r="J101" s="759"/>
      <c r="L101" s="18"/>
      <c r="M101" s="19"/>
      <c r="N101" s="18"/>
      <c r="O101" s="18"/>
      <c r="P101" s="18"/>
      <c r="Q101" s="19"/>
      <c r="R101" s="18"/>
    </row>
    <row r="102" spans="1:18" s="17" customFormat="1" ht="27" customHeight="1">
      <c r="A102" s="20" t="s">
        <v>367</v>
      </c>
      <c r="B102" s="753" t="s">
        <v>380</v>
      </c>
      <c r="C102" s="753"/>
      <c r="D102" s="753"/>
      <c r="E102" s="753"/>
      <c r="F102" s="753"/>
      <c r="G102" s="753"/>
      <c r="H102" s="753"/>
      <c r="I102" s="753"/>
      <c r="J102" s="753"/>
      <c r="L102" s="18"/>
      <c r="M102" s="19"/>
      <c r="N102" s="18"/>
      <c r="O102" s="18"/>
      <c r="P102" s="18"/>
      <c r="Q102" s="19"/>
      <c r="R102" s="18"/>
    </row>
    <row r="103" spans="1:18" s="17" customFormat="1" ht="61.5" customHeight="1">
      <c r="A103" s="43" t="s">
        <v>381</v>
      </c>
      <c r="B103" s="759" t="s">
        <v>382</v>
      </c>
      <c r="C103" s="759"/>
      <c r="D103" s="759"/>
      <c r="E103" s="759"/>
      <c r="F103" s="759"/>
      <c r="G103" s="759"/>
      <c r="H103" s="759"/>
      <c r="I103" s="759"/>
      <c r="J103" s="759"/>
      <c r="L103" s="18"/>
      <c r="M103" s="19"/>
      <c r="N103" s="18"/>
      <c r="O103" s="18"/>
      <c r="P103" s="18"/>
      <c r="Q103" s="19"/>
      <c r="R103" s="18"/>
    </row>
    <row r="104" spans="1:18" s="17" customFormat="1" ht="52.5" customHeight="1" hidden="1">
      <c r="A104" s="43" t="s">
        <v>383</v>
      </c>
      <c r="B104" s="759" t="s">
        <v>384</v>
      </c>
      <c r="C104" s="759"/>
      <c r="D104" s="759"/>
      <c r="E104" s="759"/>
      <c r="F104" s="759"/>
      <c r="G104" s="759"/>
      <c r="H104" s="759"/>
      <c r="I104" s="759"/>
      <c r="J104" s="759"/>
      <c r="L104" s="18"/>
      <c r="M104" s="19"/>
      <c r="N104" s="18"/>
      <c r="O104" s="18"/>
      <c r="P104" s="18"/>
      <c r="Q104" s="19"/>
      <c r="R104" s="18"/>
    </row>
    <row r="105" spans="1:18" s="17" customFormat="1" ht="48" customHeight="1">
      <c r="A105" s="43" t="s">
        <v>383</v>
      </c>
      <c r="B105" s="759" t="s">
        <v>385</v>
      </c>
      <c r="C105" s="759"/>
      <c r="D105" s="759"/>
      <c r="E105" s="759"/>
      <c r="F105" s="759"/>
      <c r="G105" s="759"/>
      <c r="H105" s="759"/>
      <c r="I105" s="759"/>
      <c r="J105" s="759"/>
      <c r="L105" s="18"/>
      <c r="M105" s="19"/>
      <c r="N105" s="18"/>
      <c r="O105" s="18"/>
      <c r="P105" s="18"/>
      <c r="Q105" s="19"/>
      <c r="R105" s="18"/>
    </row>
    <row r="106" spans="1:18" s="17" customFormat="1" ht="21" customHeight="1">
      <c r="A106" s="20" t="s">
        <v>386</v>
      </c>
      <c r="B106" s="753" t="s">
        <v>387</v>
      </c>
      <c r="C106" s="753"/>
      <c r="D106" s="753"/>
      <c r="E106" s="753"/>
      <c r="F106" s="753"/>
      <c r="G106" s="753"/>
      <c r="H106" s="753"/>
      <c r="I106" s="753"/>
      <c r="J106" s="753"/>
      <c r="L106" s="18"/>
      <c r="M106" s="19"/>
      <c r="N106" s="18"/>
      <c r="O106" s="18"/>
      <c r="P106" s="18"/>
      <c r="Q106" s="19"/>
      <c r="R106" s="18"/>
    </row>
    <row r="107" spans="1:18" s="17" customFormat="1" ht="20.25" customHeight="1">
      <c r="A107" s="24" t="s">
        <v>321</v>
      </c>
      <c r="B107" s="759" t="s">
        <v>683</v>
      </c>
      <c r="C107" s="759"/>
      <c r="D107" s="759"/>
      <c r="E107" s="759"/>
      <c r="F107" s="759"/>
      <c r="G107" s="759"/>
      <c r="H107" s="759"/>
      <c r="I107" s="759"/>
      <c r="J107" s="759"/>
      <c r="L107" s="18"/>
      <c r="M107" s="19"/>
      <c r="N107" s="18"/>
      <c r="O107" s="18"/>
      <c r="P107" s="18"/>
      <c r="Q107" s="19"/>
      <c r="R107" s="18"/>
    </row>
    <row r="108" spans="1:18" s="17" customFormat="1" ht="30.75" customHeight="1">
      <c r="A108" s="24" t="s">
        <v>321</v>
      </c>
      <c r="B108" s="759" t="s">
        <v>388</v>
      </c>
      <c r="C108" s="759"/>
      <c r="D108" s="759"/>
      <c r="E108" s="759"/>
      <c r="F108" s="759"/>
      <c r="G108" s="759"/>
      <c r="H108" s="759"/>
      <c r="I108" s="759"/>
      <c r="J108" s="759"/>
      <c r="L108" s="52"/>
      <c r="M108" s="19"/>
      <c r="N108" s="18"/>
      <c r="O108" s="18"/>
      <c r="P108" s="18"/>
      <c r="Q108" s="19"/>
      <c r="R108" s="18"/>
    </row>
    <row r="109" spans="1:18" s="17" customFormat="1" ht="21" customHeight="1">
      <c r="A109" s="20" t="s">
        <v>389</v>
      </c>
      <c r="B109" s="753" t="s">
        <v>390</v>
      </c>
      <c r="C109" s="753"/>
      <c r="D109" s="753"/>
      <c r="E109" s="753"/>
      <c r="F109" s="753"/>
      <c r="G109" s="753"/>
      <c r="H109" s="753"/>
      <c r="I109" s="753"/>
      <c r="J109" s="753"/>
      <c r="L109" s="18"/>
      <c r="M109" s="19"/>
      <c r="N109" s="18"/>
      <c r="O109" s="18"/>
      <c r="P109" s="18"/>
      <c r="Q109" s="19"/>
      <c r="R109" s="18"/>
    </row>
    <row r="110" spans="1:18" s="17" customFormat="1" ht="24" customHeight="1">
      <c r="A110" s="43" t="s">
        <v>391</v>
      </c>
      <c r="B110" s="759" t="s">
        <v>392</v>
      </c>
      <c r="C110" s="759"/>
      <c r="D110" s="759"/>
      <c r="E110" s="759"/>
      <c r="F110" s="759"/>
      <c r="G110" s="759"/>
      <c r="H110" s="759"/>
      <c r="I110" s="759"/>
      <c r="J110" s="759"/>
      <c r="L110" s="18"/>
      <c r="M110" s="19"/>
      <c r="N110" s="18"/>
      <c r="O110" s="18"/>
      <c r="P110" s="18"/>
      <c r="Q110" s="19"/>
      <c r="R110" s="18"/>
    </row>
    <row r="111" spans="1:18" s="17" customFormat="1" ht="31.5" customHeight="1">
      <c r="A111" s="62" t="s">
        <v>271</v>
      </c>
      <c r="B111" s="759" t="s">
        <v>393</v>
      </c>
      <c r="C111" s="759"/>
      <c r="D111" s="759"/>
      <c r="E111" s="759"/>
      <c r="F111" s="759"/>
      <c r="G111" s="759"/>
      <c r="H111" s="759"/>
      <c r="I111" s="759"/>
      <c r="J111" s="759"/>
      <c r="L111" s="18"/>
      <c r="M111" s="19"/>
      <c r="N111" s="18"/>
      <c r="O111" s="18"/>
      <c r="P111" s="18"/>
      <c r="Q111" s="19"/>
      <c r="R111" s="18"/>
    </row>
    <row r="112" spans="1:18" s="17" customFormat="1" ht="31.5" customHeight="1">
      <c r="A112" s="62" t="s">
        <v>271</v>
      </c>
      <c r="B112" s="759" t="s">
        <v>394</v>
      </c>
      <c r="C112" s="759"/>
      <c r="D112" s="759"/>
      <c r="E112" s="759"/>
      <c r="F112" s="759"/>
      <c r="G112" s="759"/>
      <c r="H112" s="759"/>
      <c r="I112" s="759"/>
      <c r="J112" s="759"/>
      <c r="L112" s="18"/>
      <c r="M112" s="19"/>
      <c r="N112" s="18"/>
      <c r="O112" s="18"/>
      <c r="P112" s="18"/>
      <c r="Q112" s="19"/>
      <c r="R112" s="18"/>
    </row>
    <row r="113" spans="1:18" s="17" customFormat="1" ht="16.5" customHeight="1">
      <c r="A113" s="62" t="s">
        <v>271</v>
      </c>
      <c r="B113" s="759" t="s">
        <v>395</v>
      </c>
      <c r="C113" s="759"/>
      <c r="D113" s="759"/>
      <c r="E113" s="759"/>
      <c r="F113" s="759"/>
      <c r="G113" s="759"/>
      <c r="H113" s="759"/>
      <c r="I113" s="759"/>
      <c r="J113" s="759"/>
      <c r="L113" s="18"/>
      <c r="M113" s="19"/>
      <c r="N113" s="18"/>
      <c r="O113" s="18"/>
      <c r="P113" s="18"/>
      <c r="Q113" s="19"/>
      <c r="R113" s="18"/>
    </row>
    <row r="114" spans="1:18" s="17" customFormat="1" ht="16.5" customHeight="1">
      <c r="A114" s="62" t="s">
        <v>271</v>
      </c>
      <c r="B114" s="759" t="s">
        <v>396</v>
      </c>
      <c r="C114" s="759"/>
      <c r="D114" s="759"/>
      <c r="E114" s="759"/>
      <c r="F114" s="759"/>
      <c r="G114" s="759"/>
      <c r="H114" s="759"/>
      <c r="I114" s="759"/>
      <c r="J114" s="759"/>
      <c r="L114" s="18"/>
      <c r="M114" s="19"/>
      <c r="N114" s="18"/>
      <c r="O114" s="18"/>
      <c r="P114" s="18"/>
      <c r="Q114" s="19"/>
      <c r="R114" s="18"/>
    </row>
    <row r="115" spans="1:18" s="17" customFormat="1" ht="16.5" customHeight="1">
      <c r="A115" s="62" t="s">
        <v>271</v>
      </c>
      <c r="B115" s="759" t="s">
        <v>397</v>
      </c>
      <c r="C115" s="759"/>
      <c r="D115" s="759"/>
      <c r="E115" s="759"/>
      <c r="F115" s="759"/>
      <c r="G115" s="759"/>
      <c r="H115" s="759"/>
      <c r="I115" s="759"/>
      <c r="J115" s="759"/>
      <c r="L115" s="18"/>
      <c r="M115" s="19"/>
      <c r="N115" s="18"/>
      <c r="O115" s="18"/>
      <c r="P115" s="18"/>
      <c r="Q115" s="19"/>
      <c r="R115" s="18"/>
    </row>
    <row r="116" spans="1:18" s="17" customFormat="1" ht="47.25" customHeight="1">
      <c r="A116" s="43" t="s">
        <v>398</v>
      </c>
      <c r="B116" s="759" t="s">
        <v>399</v>
      </c>
      <c r="C116" s="759"/>
      <c r="D116" s="759"/>
      <c r="E116" s="759"/>
      <c r="F116" s="759"/>
      <c r="G116" s="759"/>
      <c r="H116" s="759"/>
      <c r="I116" s="759"/>
      <c r="J116" s="759"/>
      <c r="L116" s="18"/>
      <c r="M116" s="19"/>
      <c r="N116" s="18"/>
      <c r="O116" s="18"/>
      <c r="P116" s="18"/>
      <c r="Q116" s="19"/>
      <c r="R116" s="18"/>
    </row>
    <row r="117" spans="1:18" s="17" customFormat="1" ht="45" customHeight="1">
      <c r="A117" s="43" t="s">
        <v>400</v>
      </c>
      <c r="B117" s="759" t="s">
        <v>401</v>
      </c>
      <c r="C117" s="759"/>
      <c r="D117" s="759"/>
      <c r="E117" s="759"/>
      <c r="F117" s="759"/>
      <c r="G117" s="759"/>
      <c r="H117" s="759"/>
      <c r="I117" s="759"/>
      <c r="J117" s="759"/>
      <c r="L117" s="18"/>
      <c r="M117" s="19"/>
      <c r="N117" s="18"/>
      <c r="O117" s="18"/>
      <c r="P117" s="18"/>
      <c r="Q117" s="19"/>
      <c r="R117" s="18"/>
    </row>
    <row r="118" spans="1:18" s="17" customFormat="1" ht="17.25" customHeight="1">
      <c r="A118" s="62" t="s">
        <v>271</v>
      </c>
      <c r="B118" s="759" t="s">
        <v>402</v>
      </c>
      <c r="C118" s="759"/>
      <c r="D118" s="759"/>
      <c r="E118" s="759"/>
      <c r="F118" s="759"/>
      <c r="G118" s="759"/>
      <c r="H118" s="759"/>
      <c r="I118" s="759"/>
      <c r="J118" s="759"/>
      <c r="L118" s="18"/>
      <c r="M118" s="19"/>
      <c r="N118" s="18"/>
      <c r="O118" s="18"/>
      <c r="P118" s="18"/>
      <c r="Q118" s="19"/>
      <c r="R118" s="18"/>
    </row>
    <row r="119" spans="1:18" s="17" customFormat="1" ht="18.75" customHeight="1">
      <c r="A119" s="62" t="s">
        <v>271</v>
      </c>
      <c r="B119" s="759" t="s">
        <v>403</v>
      </c>
      <c r="C119" s="759"/>
      <c r="D119" s="759"/>
      <c r="E119" s="759"/>
      <c r="F119" s="759"/>
      <c r="G119" s="759"/>
      <c r="H119" s="759"/>
      <c r="I119" s="759"/>
      <c r="J119" s="759"/>
      <c r="L119" s="18"/>
      <c r="M119" s="19"/>
      <c r="N119" s="18"/>
      <c r="O119" s="18"/>
      <c r="P119" s="18"/>
      <c r="Q119" s="19"/>
      <c r="R119" s="18"/>
    </row>
    <row r="120" spans="1:18" s="17" customFormat="1" ht="18.75" customHeight="1">
      <c r="A120" s="43" t="s">
        <v>404</v>
      </c>
      <c r="B120" s="753" t="s">
        <v>405</v>
      </c>
      <c r="C120" s="753"/>
      <c r="D120" s="753"/>
      <c r="E120" s="753"/>
      <c r="F120" s="753"/>
      <c r="G120" s="753"/>
      <c r="H120" s="753"/>
      <c r="I120" s="753"/>
      <c r="J120" s="753"/>
      <c r="L120" s="18"/>
      <c r="M120" s="19"/>
      <c r="N120" s="18"/>
      <c r="O120" s="18"/>
      <c r="P120" s="18"/>
      <c r="Q120" s="19"/>
      <c r="R120" s="18"/>
    </row>
    <row r="121" spans="1:18" s="17" customFormat="1" ht="32.25" customHeight="1">
      <c r="A121" s="62"/>
      <c r="B121" s="759" t="s">
        <v>406</v>
      </c>
      <c r="C121" s="759"/>
      <c r="D121" s="759"/>
      <c r="E121" s="759"/>
      <c r="F121" s="759"/>
      <c r="G121" s="759"/>
      <c r="H121" s="759"/>
      <c r="I121" s="759"/>
      <c r="J121" s="759"/>
      <c r="L121" s="18"/>
      <c r="M121" s="19"/>
      <c r="N121" s="18"/>
      <c r="O121" s="18"/>
      <c r="P121" s="18"/>
      <c r="Q121" s="19"/>
      <c r="R121" s="18"/>
    </row>
    <row r="122" spans="1:18" s="17" customFormat="1" ht="19.5" customHeight="1">
      <c r="A122" s="43" t="s">
        <v>407</v>
      </c>
      <c r="B122" s="753" t="s">
        <v>408</v>
      </c>
      <c r="C122" s="753"/>
      <c r="D122" s="753"/>
      <c r="E122" s="753"/>
      <c r="F122" s="753"/>
      <c r="G122" s="753"/>
      <c r="H122" s="753"/>
      <c r="I122" s="753"/>
      <c r="J122" s="753"/>
      <c r="L122" s="18"/>
      <c r="M122" s="19"/>
      <c r="N122" s="18"/>
      <c r="O122" s="18"/>
      <c r="P122" s="18"/>
      <c r="Q122" s="19"/>
      <c r="R122" s="18"/>
    </row>
    <row r="123" spans="1:18" s="17" customFormat="1" ht="32.25" customHeight="1">
      <c r="A123" s="36"/>
      <c r="B123" s="759" t="s">
        <v>409</v>
      </c>
      <c r="C123" s="759"/>
      <c r="D123" s="759"/>
      <c r="E123" s="759"/>
      <c r="F123" s="759"/>
      <c r="G123" s="759"/>
      <c r="H123" s="759"/>
      <c r="I123" s="759"/>
      <c r="J123" s="759"/>
      <c r="L123" s="18"/>
      <c r="M123" s="19"/>
      <c r="N123" s="18"/>
      <c r="O123" s="18"/>
      <c r="P123" s="18"/>
      <c r="Q123" s="19"/>
      <c r="R123" s="18"/>
    </row>
    <row r="124" spans="1:18" s="17" customFormat="1" ht="15.75" customHeight="1" hidden="1">
      <c r="A124" s="36" t="s">
        <v>410</v>
      </c>
      <c r="B124" s="759" t="s">
        <v>411</v>
      </c>
      <c r="C124" s="759"/>
      <c r="D124" s="759"/>
      <c r="E124" s="759"/>
      <c r="F124" s="759"/>
      <c r="G124" s="759"/>
      <c r="H124" s="759"/>
      <c r="I124" s="759"/>
      <c r="J124" s="759"/>
      <c r="L124" s="18"/>
      <c r="M124" s="19"/>
      <c r="N124" s="18"/>
      <c r="O124" s="18"/>
      <c r="P124" s="18"/>
      <c r="Q124" s="19"/>
      <c r="R124" s="18"/>
    </row>
    <row r="125" spans="1:18" s="64" customFormat="1" ht="21" customHeight="1" hidden="1">
      <c r="A125" s="63" t="s">
        <v>412</v>
      </c>
      <c r="B125" s="771" t="s">
        <v>413</v>
      </c>
      <c r="C125" s="771"/>
      <c r="D125" s="771"/>
      <c r="E125" s="771"/>
      <c r="F125" s="771"/>
      <c r="G125" s="771"/>
      <c r="H125" s="771"/>
      <c r="I125" s="771"/>
      <c r="J125" s="771"/>
      <c r="L125" s="65"/>
      <c r="M125" s="66"/>
      <c r="N125" s="65"/>
      <c r="O125" s="65"/>
      <c r="P125" s="65"/>
      <c r="Q125" s="66"/>
      <c r="R125" s="65"/>
    </row>
    <row r="126" spans="1:18" s="64" customFormat="1" ht="45" customHeight="1" hidden="1">
      <c r="A126" s="67" t="s">
        <v>410</v>
      </c>
      <c r="B126" s="772" t="s">
        <v>459</v>
      </c>
      <c r="C126" s="772"/>
      <c r="D126" s="772"/>
      <c r="E126" s="772"/>
      <c r="F126" s="772"/>
      <c r="G126" s="772"/>
      <c r="H126" s="772"/>
      <c r="I126" s="772"/>
      <c r="J126" s="772"/>
      <c r="L126" s="65"/>
      <c r="M126" s="66"/>
      <c r="N126" s="65"/>
      <c r="O126" s="65"/>
      <c r="P126" s="65"/>
      <c r="Q126" s="66"/>
      <c r="R126" s="65"/>
    </row>
    <row r="127" spans="1:18" s="64" customFormat="1" ht="73.5" customHeight="1" hidden="1">
      <c r="A127" s="67" t="s">
        <v>410</v>
      </c>
      <c r="B127" s="772" t="s">
        <v>460</v>
      </c>
      <c r="C127" s="772"/>
      <c r="D127" s="772"/>
      <c r="E127" s="772"/>
      <c r="F127" s="772"/>
      <c r="G127" s="772"/>
      <c r="H127" s="772"/>
      <c r="I127" s="772"/>
      <c r="J127" s="772"/>
      <c r="L127" s="65"/>
      <c r="M127" s="66"/>
      <c r="N127" s="65"/>
      <c r="O127" s="65"/>
      <c r="P127" s="65"/>
      <c r="Q127" s="66"/>
      <c r="R127" s="65"/>
    </row>
    <row r="128" spans="1:18" s="17" customFormat="1" ht="21" customHeight="1">
      <c r="A128" s="20" t="s">
        <v>461</v>
      </c>
      <c r="B128" s="753" t="s">
        <v>462</v>
      </c>
      <c r="C128" s="753"/>
      <c r="D128" s="753"/>
      <c r="E128" s="753"/>
      <c r="F128" s="753"/>
      <c r="G128" s="753"/>
      <c r="H128" s="753"/>
      <c r="I128" s="753"/>
      <c r="J128" s="753"/>
      <c r="L128" s="18"/>
      <c r="M128" s="19"/>
      <c r="N128" s="18"/>
      <c r="O128" s="18"/>
      <c r="P128" s="18"/>
      <c r="Q128" s="19"/>
      <c r="R128" s="18"/>
    </row>
    <row r="129" spans="1:18" s="17" customFormat="1" ht="21" customHeight="1">
      <c r="A129" s="20" t="s">
        <v>463</v>
      </c>
      <c r="B129" s="753" t="s">
        <v>464</v>
      </c>
      <c r="C129" s="753"/>
      <c r="D129" s="753"/>
      <c r="E129" s="753"/>
      <c r="F129" s="753"/>
      <c r="G129" s="753"/>
      <c r="H129" s="753"/>
      <c r="I129" s="753"/>
      <c r="J129" s="753"/>
      <c r="L129" s="18"/>
      <c r="M129" s="19"/>
      <c r="N129" s="18"/>
      <c r="O129" s="18"/>
      <c r="P129" s="18"/>
      <c r="Q129" s="19"/>
      <c r="R129" s="18"/>
    </row>
    <row r="130" spans="1:18" s="17" customFormat="1" ht="30.75" customHeight="1">
      <c r="A130" s="24"/>
      <c r="B130" s="759" t="s">
        <v>465</v>
      </c>
      <c r="C130" s="759"/>
      <c r="D130" s="759"/>
      <c r="E130" s="759"/>
      <c r="F130" s="759"/>
      <c r="G130" s="759"/>
      <c r="H130" s="759"/>
      <c r="I130" s="759"/>
      <c r="J130" s="759"/>
      <c r="L130" s="18"/>
      <c r="M130" s="19"/>
      <c r="N130" s="18"/>
      <c r="O130" s="18"/>
      <c r="P130" s="18"/>
      <c r="Q130" s="19"/>
      <c r="R130" s="18"/>
    </row>
    <row r="131" spans="1:18" s="17" customFormat="1" ht="30.75" customHeight="1">
      <c r="A131" s="36" t="s">
        <v>318</v>
      </c>
      <c r="B131" s="759" t="s">
        <v>466</v>
      </c>
      <c r="C131" s="759"/>
      <c r="D131" s="759"/>
      <c r="E131" s="759"/>
      <c r="F131" s="759"/>
      <c r="G131" s="759"/>
      <c r="H131" s="759"/>
      <c r="I131" s="759"/>
      <c r="J131" s="759"/>
      <c r="L131" s="18"/>
      <c r="M131" s="19"/>
      <c r="N131" s="18"/>
      <c r="O131" s="18"/>
      <c r="P131" s="18"/>
      <c r="Q131" s="19"/>
      <c r="R131" s="18"/>
    </row>
    <row r="132" spans="1:18" s="17" customFormat="1" ht="30.75" customHeight="1">
      <c r="A132" s="36" t="s">
        <v>318</v>
      </c>
      <c r="B132" s="759" t="s">
        <v>467</v>
      </c>
      <c r="C132" s="759"/>
      <c r="D132" s="759"/>
      <c r="E132" s="759"/>
      <c r="F132" s="759"/>
      <c r="G132" s="759"/>
      <c r="H132" s="759"/>
      <c r="I132" s="759"/>
      <c r="J132" s="759"/>
      <c r="L132" s="18"/>
      <c r="M132" s="19"/>
      <c r="N132" s="18"/>
      <c r="O132" s="18"/>
      <c r="P132" s="18"/>
      <c r="Q132" s="19"/>
      <c r="R132" s="18"/>
    </row>
    <row r="133" spans="1:18" s="17" customFormat="1" ht="101.25" customHeight="1">
      <c r="A133" s="36" t="s">
        <v>318</v>
      </c>
      <c r="B133" s="759" t="s">
        <v>468</v>
      </c>
      <c r="C133" s="759"/>
      <c r="D133" s="759"/>
      <c r="E133" s="759"/>
      <c r="F133" s="759"/>
      <c r="G133" s="759"/>
      <c r="H133" s="759"/>
      <c r="I133" s="759"/>
      <c r="J133" s="759"/>
      <c r="L133" s="18"/>
      <c r="M133" s="19"/>
      <c r="N133" s="18"/>
      <c r="O133" s="18"/>
      <c r="P133" s="18"/>
      <c r="Q133" s="19"/>
      <c r="R133" s="18"/>
    </row>
    <row r="134" spans="1:18" s="17" customFormat="1" ht="17.25" customHeight="1">
      <c r="A134" s="20" t="s">
        <v>469</v>
      </c>
      <c r="B134" s="753" t="s">
        <v>470</v>
      </c>
      <c r="C134" s="753"/>
      <c r="D134" s="753"/>
      <c r="E134" s="753"/>
      <c r="F134" s="753"/>
      <c r="G134" s="753"/>
      <c r="H134" s="753"/>
      <c r="I134" s="753"/>
      <c r="J134" s="753"/>
      <c r="L134" s="18"/>
      <c r="M134" s="19"/>
      <c r="N134" s="18"/>
      <c r="O134" s="18"/>
      <c r="P134" s="18"/>
      <c r="Q134" s="19"/>
      <c r="R134" s="18"/>
    </row>
    <row r="135" spans="1:18" s="17" customFormat="1" ht="15.75" customHeight="1">
      <c r="A135" s="24"/>
      <c r="B135" s="759" t="s">
        <v>472</v>
      </c>
      <c r="C135" s="759"/>
      <c r="D135" s="759"/>
      <c r="E135" s="759"/>
      <c r="F135" s="759"/>
      <c r="G135" s="759"/>
      <c r="H135" s="759"/>
      <c r="I135" s="759"/>
      <c r="J135" s="759"/>
      <c r="L135" s="18"/>
      <c r="M135" s="19"/>
      <c r="N135" s="18"/>
      <c r="O135" s="18"/>
      <c r="P135" s="18"/>
      <c r="Q135" s="19"/>
      <c r="R135" s="18"/>
    </row>
    <row r="136" spans="1:18" s="17" customFormat="1" ht="30.75" customHeight="1">
      <c r="A136" s="36" t="s">
        <v>318</v>
      </c>
      <c r="B136" s="759" t="s">
        <v>473</v>
      </c>
      <c r="C136" s="759"/>
      <c r="D136" s="759"/>
      <c r="E136" s="759"/>
      <c r="F136" s="759"/>
      <c r="G136" s="759"/>
      <c r="H136" s="759"/>
      <c r="I136" s="759"/>
      <c r="J136" s="759"/>
      <c r="L136" s="18"/>
      <c r="M136" s="19"/>
      <c r="N136" s="18"/>
      <c r="O136" s="18"/>
      <c r="P136" s="18"/>
      <c r="Q136" s="19"/>
      <c r="R136" s="18"/>
    </row>
    <row r="137" spans="1:18" s="17" customFormat="1" ht="16.5" customHeight="1">
      <c r="A137" s="36" t="s">
        <v>318</v>
      </c>
      <c r="B137" s="759" t="s">
        <v>474</v>
      </c>
      <c r="C137" s="759"/>
      <c r="D137" s="759"/>
      <c r="E137" s="759"/>
      <c r="F137" s="759"/>
      <c r="G137" s="759"/>
      <c r="H137" s="759"/>
      <c r="I137" s="759"/>
      <c r="J137" s="759"/>
      <c r="L137" s="18"/>
      <c r="M137" s="19"/>
      <c r="N137" s="18"/>
      <c r="O137" s="18"/>
      <c r="P137" s="18"/>
      <c r="Q137" s="19"/>
      <c r="R137" s="18"/>
    </row>
    <row r="138" spans="1:18" s="17" customFormat="1" ht="17.25" customHeight="1" hidden="1">
      <c r="A138" s="24"/>
      <c r="B138" s="759" t="s">
        <v>475</v>
      </c>
      <c r="C138" s="759"/>
      <c r="D138" s="759"/>
      <c r="E138" s="759"/>
      <c r="F138" s="759"/>
      <c r="G138" s="759"/>
      <c r="H138" s="759"/>
      <c r="I138" s="759"/>
      <c r="J138" s="759"/>
      <c r="L138" s="18"/>
      <c r="M138" s="19"/>
      <c r="N138" s="18"/>
      <c r="O138" s="18"/>
      <c r="P138" s="18"/>
      <c r="Q138" s="19"/>
      <c r="R138" s="18"/>
    </row>
    <row r="139" spans="1:18" s="17" customFormat="1" ht="14.25" customHeight="1" hidden="1">
      <c r="A139" s="24"/>
      <c r="B139" s="759" t="s">
        <v>476</v>
      </c>
      <c r="C139" s="759"/>
      <c r="D139" s="759"/>
      <c r="E139" s="759"/>
      <c r="F139" s="759"/>
      <c r="G139" s="759"/>
      <c r="H139" s="759"/>
      <c r="I139" s="759"/>
      <c r="J139" s="759"/>
      <c r="L139" s="18"/>
      <c r="M139" s="19"/>
      <c r="N139" s="18"/>
      <c r="O139" s="18"/>
      <c r="P139" s="18"/>
      <c r="Q139" s="19"/>
      <c r="R139" s="18"/>
    </row>
    <row r="140" spans="1:18" s="17" customFormat="1" ht="21" customHeight="1">
      <c r="A140" s="20" t="s">
        <v>477</v>
      </c>
      <c r="B140" s="753" t="s">
        <v>478</v>
      </c>
      <c r="C140" s="753"/>
      <c r="D140" s="753"/>
      <c r="E140" s="753"/>
      <c r="F140" s="753"/>
      <c r="G140" s="753"/>
      <c r="H140" s="753"/>
      <c r="I140" s="753"/>
      <c r="J140" s="753"/>
      <c r="L140" s="18"/>
      <c r="M140" s="19"/>
      <c r="N140" s="18"/>
      <c r="O140" s="18"/>
      <c r="P140" s="18"/>
      <c r="Q140" s="19"/>
      <c r="R140" s="18"/>
    </row>
    <row r="141" spans="1:18" s="17" customFormat="1" ht="70.5" customHeight="1">
      <c r="A141" s="36" t="s">
        <v>318</v>
      </c>
      <c r="B141" s="759" t="s">
        <v>479</v>
      </c>
      <c r="C141" s="759"/>
      <c r="D141" s="759"/>
      <c r="E141" s="759"/>
      <c r="F141" s="759"/>
      <c r="G141" s="759"/>
      <c r="H141" s="759"/>
      <c r="I141" s="759"/>
      <c r="J141" s="759"/>
      <c r="L141" s="18"/>
      <c r="M141" s="19"/>
      <c r="N141" s="18"/>
      <c r="O141" s="18"/>
      <c r="P141" s="18"/>
      <c r="Q141" s="19"/>
      <c r="R141" s="18"/>
    </row>
    <row r="142" spans="1:18" s="17" customFormat="1" ht="32.25" customHeight="1">
      <c r="A142" s="36" t="s">
        <v>318</v>
      </c>
      <c r="B142" s="759" t="s">
        <v>231</v>
      </c>
      <c r="C142" s="759"/>
      <c r="D142" s="759"/>
      <c r="E142" s="759"/>
      <c r="F142" s="759"/>
      <c r="G142" s="759"/>
      <c r="H142" s="759"/>
      <c r="I142" s="759"/>
      <c r="J142" s="759"/>
      <c r="L142" s="18"/>
      <c r="M142" s="19"/>
      <c r="N142" s="18"/>
      <c r="O142" s="18"/>
      <c r="P142" s="18"/>
      <c r="Q142" s="19"/>
      <c r="R142" s="18"/>
    </row>
    <row r="143" spans="1:18" s="17" customFormat="1" ht="21" customHeight="1">
      <c r="A143" s="36" t="s">
        <v>318</v>
      </c>
      <c r="B143" s="759" t="s">
        <v>482</v>
      </c>
      <c r="C143" s="759"/>
      <c r="D143" s="759"/>
      <c r="E143" s="759"/>
      <c r="F143" s="759"/>
      <c r="G143" s="759"/>
      <c r="H143" s="759"/>
      <c r="I143" s="759"/>
      <c r="J143" s="759"/>
      <c r="L143" s="18"/>
      <c r="M143" s="19"/>
      <c r="N143" s="18"/>
      <c r="O143" s="18"/>
      <c r="P143" s="18"/>
      <c r="Q143" s="19"/>
      <c r="R143" s="18"/>
    </row>
    <row r="144" spans="1:18" s="7" customFormat="1" ht="6.75" customHeight="1">
      <c r="A144" s="68"/>
      <c r="B144" s="69"/>
      <c r="H144" s="8"/>
      <c r="I144" s="8"/>
      <c r="J144" s="8"/>
      <c r="L144" s="9"/>
      <c r="M144" s="10"/>
      <c r="N144" s="9"/>
      <c r="O144" s="9"/>
      <c r="P144" s="9"/>
      <c r="Q144" s="10"/>
      <c r="R144" s="9"/>
    </row>
    <row r="145" spans="1:18" s="7" customFormat="1" ht="16.5" customHeight="1">
      <c r="A145" s="70" t="s">
        <v>483</v>
      </c>
      <c r="B145" s="773" t="s">
        <v>305</v>
      </c>
      <c r="C145" s="773"/>
      <c r="D145" s="773"/>
      <c r="E145" s="773"/>
      <c r="F145" s="773"/>
      <c r="G145" s="773"/>
      <c r="H145" s="773"/>
      <c r="I145" s="773"/>
      <c r="J145" s="773"/>
      <c r="L145" s="9"/>
      <c r="M145" s="10"/>
      <c r="N145" s="9"/>
      <c r="O145" s="9"/>
      <c r="P145" s="9"/>
      <c r="Q145" s="10"/>
      <c r="R145" s="9"/>
    </row>
    <row r="146" spans="1:24" s="7" customFormat="1" ht="18" customHeight="1">
      <c r="A146" s="71" t="s">
        <v>264</v>
      </c>
      <c r="B146" s="72" t="s">
        <v>484</v>
      </c>
      <c r="C146" s="73"/>
      <c r="D146" s="73"/>
      <c r="E146" s="73"/>
      <c r="F146" s="73"/>
      <c r="G146" s="73"/>
      <c r="H146" s="78"/>
      <c r="I146" s="75"/>
      <c r="J146" s="74" t="s">
        <v>119</v>
      </c>
      <c r="L146" s="4"/>
      <c r="M146" s="5"/>
      <c r="N146" s="4"/>
      <c r="O146" s="9"/>
      <c r="P146" s="9"/>
      <c r="Q146" s="76"/>
      <c r="R146" s="9"/>
      <c r="S146" s="77"/>
      <c r="T146" s="77"/>
      <c r="U146" s="77"/>
      <c r="V146" s="77"/>
      <c r="W146" s="77"/>
      <c r="X146" s="77"/>
    </row>
    <row r="147" spans="2:24" s="79" customFormat="1" ht="17.25" customHeight="1">
      <c r="B147" s="304" t="s">
        <v>485</v>
      </c>
      <c r="C147" s="85"/>
      <c r="D147" s="85"/>
      <c r="E147" s="85"/>
      <c r="F147" s="85"/>
      <c r="G147" s="308"/>
      <c r="H147" s="305"/>
      <c r="I147" s="86"/>
      <c r="J147" s="86">
        <v>6085222423</v>
      </c>
      <c r="L147" s="4"/>
      <c r="M147" s="83"/>
      <c r="N147" s="4"/>
      <c r="O147" s="9"/>
      <c r="P147" s="9"/>
      <c r="Q147" s="76"/>
      <c r="R147" s="4"/>
      <c r="S147" s="77"/>
      <c r="T147" s="77"/>
      <c r="U147" s="77"/>
      <c r="V147" s="77"/>
      <c r="W147" s="77"/>
      <c r="X147" s="77"/>
    </row>
    <row r="148" spans="2:24" s="79" customFormat="1" ht="20.25" customHeight="1">
      <c r="B148" s="84" t="s">
        <v>486</v>
      </c>
      <c r="C148" s="85"/>
      <c r="D148" s="85"/>
      <c r="E148" s="85"/>
      <c r="F148" s="85"/>
      <c r="G148" s="308"/>
      <c r="H148" s="86"/>
      <c r="I148" s="86"/>
      <c r="J148" s="86">
        <v>98232112</v>
      </c>
      <c r="L148" s="4"/>
      <c r="M148" s="83"/>
      <c r="N148" s="4"/>
      <c r="O148" s="9"/>
      <c r="P148" s="9"/>
      <c r="Q148" s="10"/>
      <c r="R148" s="4"/>
      <c r="S148" s="7"/>
      <c r="T148" s="7"/>
      <c r="U148" s="7"/>
      <c r="V148" s="7"/>
      <c r="W148" s="7"/>
      <c r="X148" s="7"/>
    </row>
    <row r="149" spans="2:24" s="77" customFormat="1" ht="15.75" customHeight="1" hidden="1">
      <c r="B149" s="84" t="s">
        <v>232</v>
      </c>
      <c r="C149" s="85"/>
      <c r="D149" s="85"/>
      <c r="E149" s="85"/>
      <c r="F149" s="85"/>
      <c r="G149" s="308"/>
      <c r="H149" s="87"/>
      <c r="I149" s="86"/>
      <c r="J149" s="86"/>
      <c r="L149" s="9"/>
      <c r="M149" s="76"/>
      <c r="N149" s="9"/>
      <c r="O149" s="4"/>
      <c r="P149" s="4"/>
      <c r="Q149" s="5"/>
      <c r="R149" s="4"/>
      <c r="S149" s="2"/>
      <c r="T149" s="2"/>
      <c r="U149" s="2"/>
      <c r="V149" s="2"/>
      <c r="W149" s="2"/>
      <c r="X149" s="2"/>
    </row>
    <row r="150" spans="2:24" s="77" customFormat="1" ht="3" customHeight="1">
      <c r="B150" s="84"/>
      <c r="C150" s="85"/>
      <c r="D150" s="85"/>
      <c r="E150" s="85"/>
      <c r="F150" s="85"/>
      <c r="G150" s="308"/>
      <c r="H150" s="86"/>
      <c r="I150" s="86"/>
      <c r="J150" s="86"/>
      <c r="L150" s="9"/>
      <c r="M150" s="76"/>
      <c r="N150" s="9"/>
      <c r="O150" s="9"/>
      <c r="P150" s="9"/>
      <c r="Q150" s="10"/>
      <c r="R150" s="9"/>
      <c r="S150" s="7"/>
      <c r="T150" s="7"/>
      <c r="U150" s="7"/>
      <c r="V150" s="7"/>
      <c r="W150" s="7"/>
      <c r="X150" s="7"/>
    </row>
    <row r="151" spans="2:24" s="77" customFormat="1" ht="18" customHeight="1" thickBot="1">
      <c r="B151" s="92" t="s">
        <v>268</v>
      </c>
      <c r="C151" s="93"/>
      <c r="D151" s="93"/>
      <c r="E151" s="93"/>
      <c r="F151" s="93"/>
      <c r="G151" s="309"/>
      <c r="H151" s="82"/>
      <c r="I151" s="75"/>
      <c r="J151" s="343">
        <f>SUM(J147:J149)</f>
        <v>6183454535</v>
      </c>
      <c r="K151" s="95"/>
      <c r="L151" s="96"/>
      <c r="M151" s="96"/>
      <c r="N151" s="96"/>
      <c r="O151" s="88"/>
      <c r="P151" s="88"/>
      <c r="Q151" s="89"/>
      <c r="R151" s="88"/>
      <c r="S151" s="90"/>
      <c r="T151" s="90"/>
      <c r="U151" s="90"/>
      <c r="V151" s="90"/>
      <c r="W151" s="90"/>
      <c r="X151" s="90"/>
    </row>
    <row r="152" spans="2:24" s="7" customFormat="1" ht="6" customHeight="1" thickTop="1">
      <c r="B152" s="97"/>
      <c r="C152" s="98"/>
      <c r="D152" s="98"/>
      <c r="E152" s="98"/>
      <c r="F152" s="98"/>
      <c r="G152" s="310"/>
      <c r="H152" s="86"/>
      <c r="I152" s="8"/>
      <c r="J152" s="8"/>
      <c r="L152" s="4"/>
      <c r="M152" s="5"/>
      <c r="N152" s="4"/>
      <c r="O152" s="88"/>
      <c r="P152" s="88"/>
      <c r="Q152" s="89"/>
      <c r="R152" s="88"/>
      <c r="S152" s="90"/>
      <c r="T152" s="90"/>
      <c r="U152" s="90"/>
      <c r="V152" s="90"/>
      <c r="W152" s="90"/>
      <c r="X152" s="90"/>
    </row>
    <row r="153" spans="1:24" s="2" customFormat="1" ht="18" customHeight="1">
      <c r="A153" s="71" t="s">
        <v>269</v>
      </c>
      <c r="B153" s="15" t="s">
        <v>487</v>
      </c>
      <c r="G153" s="311"/>
      <c r="H153" s="78"/>
      <c r="I153" s="75"/>
      <c r="J153" s="74" t="str">
        <f>J146</f>
        <v>Sè 30/09/2012</v>
      </c>
      <c r="L153" s="4"/>
      <c r="M153" s="5"/>
      <c r="N153" s="4"/>
      <c r="O153" s="88"/>
      <c r="P153" s="88"/>
      <c r="Q153" s="89"/>
      <c r="R153" s="88"/>
      <c r="S153" s="90"/>
      <c r="T153" s="90"/>
      <c r="U153" s="90"/>
      <c r="V153" s="90"/>
      <c r="W153" s="90"/>
      <c r="X153" s="90"/>
    </row>
    <row r="154" spans="2:24" s="7" customFormat="1" ht="18" customHeight="1">
      <c r="B154" s="69" t="s">
        <v>488</v>
      </c>
      <c r="G154" s="311"/>
      <c r="H154" s="306"/>
      <c r="I154" s="2" t="s">
        <v>233</v>
      </c>
      <c r="J154" s="306" t="s">
        <v>234</v>
      </c>
      <c r="L154" s="9"/>
      <c r="M154" s="10"/>
      <c r="N154" s="9"/>
      <c r="O154" s="88"/>
      <c r="P154" s="88"/>
      <c r="Q154" s="89"/>
      <c r="R154" s="88"/>
      <c r="S154" s="90"/>
      <c r="T154" s="90"/>
      <c r="U154" s="90"/>
      <c r="V154" s="90"/>
      <c r="W154" s="90"/>
      <c r="X154" s="90"/>
    </row>
    <row r="155" spans="1:18" s="90" customFormat="1" ht="18" customHeight="1">
      <c r="A155" s="90" t="s">
        <v>321</v>
      </c>
      <c r="B155" s="69" t="s">
        <v>239</v>
      </c>
      <c r="G155" s="312"/>
      <c r="H155" s="307"/>
      <c r="I155" s="99">
        <f>J155/15000</f>
        <v>20</v>
      </c>
      <c r="J155" s="99">
        <v>300000</v>
      </c>
      <c r="L155" s="100"/>
      <c r="M155" s="89"/>
      <c r="N155" s="88"/>
      <c r="O155" s="88"/>
      <c r="P155" s="88"/>
      <c r="Q155" s="89"/>
      <c r="R155" s="88"/>
    </row>
    <row r="156" spans="1:18" s="90" customFormat="1" ht="18" customHeight="1">
      <c r="A156" s="90" t="s">
        <v>321</v>
      </c>
      <c r="B156" s="69" t="s">
        <v>240</v>
      </c>
      <c r="G156" s="312"/>
      <c r="H156" s="307"/>
      <c r="I156" s="99">
        <v>10000</v>
      </c>
      <c r="J156" s="99">
        <v>100000000</v>
      </c>
      <c r="L156" s="100"/>
      <c r="M156" s="89"/>
      <c r="N156" s="88"/>
      <c r="O156" s="88"/>
      <c r="P156" s="88"/>
      <c r="Q156" s="89"/>
      <c r="R156" s="88"/>
    </row>
    <row r="157" spans="1:18" s="90" customFormat="1" ht="18" customHeight="1">
      <c r="A157" s="90" t="s">
        <v>410</v>
      </c>
      <c r="B157" s="69" t="s">
        <v>235</v>
      </c>
      <c r="G157" s="312"/>
      <c r="H157" s="307"/>
      <c r="I157" s="99">
        <v>40</v>
      </c>
      <c r="J157" s="99">
        <v>400000</v>
      </c>
      <c r="L157" s="100"/>
      <c r="M157" s="89"/>
      <c r="N157" s="88"/>
      <c r="O157" s="88"/>
      <c r="P157" s="88"/>
      <c r="Q157" s="89"/>
      <c r="R157" s="88"/>
    </row>
    <row r="158" spans="1:18" s="90" customFormat="1" ht="18" customHeight="1">
      <c r="A158" s="90" t="s">
        <v>321</v>
      </c>
      <c r="B158" s="69" t="s">
        <v>236</v>
      </c>
      <c r="G158" s="312"/>
      <c r="H158" s="307"/>
      <c r="I158" s="99">
        <v>81500</v>
      </c>
      <c r="J158" s="99">
        <v>815000000</v>
      </c>
      <c r="L158" s="100"/>
      <c r="M158" s="89"/>
      <c r="N158" s="88"/>
      <c r="O158" s="88"/>
      <c r="P158" s="88"/>
      <c r="Q158" s="89"/>
      <c r="R158" s="88"/>
    </row>
    <row r="159" spans="1:18" s="90" customFormat="1" ht="18" customHeight="1">
      <c r="A159" s="90" t="s">
        <v>321</v>
      </c>
      <c r="B159" s="69" t="s">
        <v>613</v>
      </c>
      <c r="G159" s="312"/>
      <c r="H159" s="307"/>
      <c r="I159" s="99">
        <v>135487</v>
      </c>
      <c r="J159" s="99">
        <v>1432289991</v>
      </c>
      <c r="L159" s="100"/>
      <c r="M159" s="89"/>
      <c r="N159" s="88"/>
      <c r="O159" s="88"/>
      <c r="P159" s="88"/>
      <c r="Q159" s="89"/>
      <c r="R159" s="88"/>
    </row>
    <row r="160" spans="1:24" s="90" customFormat="1" ht="18" customHeight="1">
      <c r="A160" s="90" t="s">
        <v>321</v>
      </c>
      <c r="B160" s="69" t="s">
        <v>237</v>
      </c>
      <c r="G160" s="313"/>
      <c r="H160" s="307"/>
      <c r="I160" s="307">
        <f>50+134</f>
        <v>184</v>
      </c>
      <c r="J160" s="99">
        <v>1974000</v>
      </c>
      <c r="L160" s="100"/>
      <c r="M160" s="89"/>
      <c r="N160" s="88"/>
      <c r="O160" s="9"/>
      <c r="P160" s="9"/>
      <c r="Q160" s="10"/>
      <c r="R160" s="9"/>
      <c r="S160" s="7"/>
      <c r="T160" s="7"/>
      <c r="U160" s="7"/>
      <c r="V160" s="7"/>
      <c r="W160" s="7"/>
      <c r="X160" s="7"/>
    </row>
    <row r="161" spans="1:24" s="90" customFormat="1" ht="18" customHeight="1">
      <c r="A161" s="90" t="s">
        <v>321</v>
      </c>
      <c r="B161" s="69" t="s">
        <v>238</v>
      </c>
      <c r="G161" s="313"/>
      <c r="H161" s="307"/>
      <c r="I161" s="307">
        <v>534500</v>
      </c>
      <c r="J161" s="99">
        <v>5345000000</v>
      </c>
      <c r="L161" s="100"/>
      <c r="M161" s="89"/>
      <c r="N161" s="88"/>
      <c r="O161" s="9"/>
      <c r="P161" s="9"/>
      <c r="Q161" s="10"/>
      <c r="R161" s="9"/>
      <c r="S161" s="7"/>
      <c r="T161" s="7"/>
      <c r="U161" s="7"/>
      <c r="V161" s="7"/>
      <c r="W161" s="7"/>
      <c r="X161" s="7"/>
    </row>
    <row r="162" spans="2:24" s="7" customFormat="1" ht="18" customHeight="1" thickBot="1">
      <c r="B162" s="92" t="s">
        <v>268</v>
      </c>
      <c r="C162" s="93"/>
      <c r="D162" s="93"/>
      <c r="E162" s="93"/>
      <c r="F162" s="93"/>
      <c r="G162" s="80"/>
      <c r="H162" s="82"/>
      <c r="I162" s="75"/>
      <c r="J162" s="343">
        <f>SUM(J155:J161)</f>
        <v>7694963991</v>
      </c>
      <c r="L162" s="9"/>
      <c r="M162" s="10"/>
      <c r="N162" s="9"/>
      <c r="O162" s="9"/>
      <c r="P162" s="9"/>
      <c r="Q162" s="76"/>
      <c r="R162" s="9"/>
      <c r="S162" s="77"/>
      <c r="T162" s="77"/>
      <c r="U162" s="77"/>
      <c r="V162" s="77"/>
      <c r="W162" s="77"/>
      <c r="X162" s="77"/>
    </row>
    <row r="163" spans="2:24" s="7" customFormat="1" ht="7.5" customHeight="1" thickTop="1">
      <c r="B163" s="69"/>
      <c r="H163" s="86"/>
      <c r="I163" s="86"/>
      <c r="J163" s="86"/>
      <c r="L163" s="4"/>
      <c r="M163" s="5"/>
      <c r="N163" s="4"/>
      <c r="O163" s="9"/>
      <c r="P163" s="9"/>
      <c r="Q163" s="76"/>
      <c r="R163" s="9"/>
      <c r="S163" s="77"/>
      <c r="T163" s="77"/>
      <c r="U163" s="77"/>
      <c r="V163" s="77"/>
      <c r="W163" s="77"/>
      <c r="X163" s="77"/>
    </row>
    <row r="164" spans="1:24" s="2" customFormat="1" ht="18" customHeight="1">
      <c r="A164" s="71" t="s">
        <v>270</v>
      </c>
      <c r="B164" s="15" t="s">
        <v>489</v>
      </c>
      <c r="H164" s="78"/>
      <c r="I164" s="75"/>
      <c r="J164" s="74" t="str">
        <f>J153</f>
        <v>Sè 30/09/2012</v>
      </c>
      <c r="L164" s="4"/>
      <c r="M164" s="5"/>
      <c r="N164" s="4"/>
      <c r="O164" s="9"/>
      <c r="P164" s="9"/>
      <c r="Q164" s="76"/>
      <c r="R164" s="9"/>
      <c r="S164" s="77"/>
      <c r="T164" s="77"/>
      <c r="U164" s="77"/>
      <c r="V164" s="77"/>
      <c r="W164" s="77"/>
      <c r="X164" s="77"/>
    </row>
    <row r="165" spans="1:24" s="2" customFormat="1" ht="18" customHeight="1">
      <c r="A165" s="71"/>
      <c r="B165" s="314" t="s">
        <v>106</v>
      </c>
      <c r="H165" s="224"/>
      <c r="I165" s="75"/>
      <c r="J165" s="224">
        <v>6899943520</v>
      </c>
      <c r="L165" s="4"/>
      <c r="M165" s="5"/>
      <c r="N165" s="4"/>
      <c r="O165" s="9"/>
      <c r="P165" s="9"/>
      <c r="Q165" s="76"/>
      <c r="R165" s="9"/>
      <c r="S165" s="77"/>
      <c r="T165" s="77"/>
      <c r="U165" s="77"/>
      <c r="V165" s="77"/>
      <c r="W165" s="77"/>
      <c r="X165" s="77"/>
    </row>
    <row r="166" spans="1:24" s="2" customFormat="1" ht="18" customHeight="1">
      <c r="A166" s="71"/>
      <c r="B166" s="314" t="s">
        <v>241</v>
      </c>
      <c r="C166" s="85"/>
      <c r="D166" s="85"/>
      <c r="E166" s="85"/>
      <c r="F166" s="85"/>
      <c r="G166" s="85"/>
      <c r="H166" s="86"/>
      <c r="I166" s="86"/>
      <c r="J166" s="86">
        <v>11345829572</v>
      </c>
      <c r="L166" s="4"/>
      <c r="M166" s="5"/>
      <c r="N166" s="4"/>
      <c r="O166" s="9"/>
      <c r="P166" s="9"/>
      <c r="Q166" s="76"/>
      <c r="R166" s="9"/>
      <c r="S166" s="77"/>
      <c r="T166" s="77"/>
      <c r="U166" s="77"/>
      <c r="V166" s="77"/>
      <c r="W166" s="77"/>
      <c r="X166" s="77"/>
    </row>
    <row r="167" spans="2:18" s="77" customFormat="1" ht="17.25" customHeight="1">
      <c r="B167" s="314" t="s">
        <v>242</v>
      </c>
      <c r="C167" s="85"/>
      <c r="D167" s="85"/>
      <c r="E167" s="85"/>
      <c r="F167" s="85"/>
      <c r="G167" s="85"/>
      <c r="H167" s="305"/>
      <c r="I167" s="86"/>
      <c r="J167" s="86">
        <v>394459437</v>
      </c>
      <c r="L167" s="9"/>
      <c r="M167" s="101"/>
      <c r="N167" s="9"/>
      <c r="O167" s="9"/>
      <c r="P167" s="9"/>
      <c r="Q167" s="76"/>
      <c r="R167" s="9"/>
    </row>
    <row r="168" spans="2:24" s="77" customFormat="1" ht="17.25" customHeight="1">
      <c r="B168" s="314" t="s">
        <v>243</v>
      </c>
      <c r="C168" s="85"/>
      <c r="D168" s="85"/>
      <c r="E168" s="85"/>
      <c r="F168" s="85"/>
      <c r="G168" s="85"/>
      <c r="H168" s="305"/>
      <c r="I168" s="86"/>
      <c r="J168" s="86">
        <v>7422765032</v>
      </c>
      <c r="L168" s="9"/>
      <c r="M168" s="101"/>
      <c r="N168" s="9"/>
      <c r="O168" s="9"/>
      <c r="P168" s="9"/>
      <c r="Q168" s="10"/>
      <c r="R168" s="4"/>
      <c r="S168" s="7"/>
      <c r="T168" s="7"/>
      <c r="U168" s="7"/>
      <c r="V168" s="7"/>
      <c r="W168" s="7"/>
      <c r="X168" s="7"/>
    </row>
    <row r="169" spans="2:24" s="77" customFormat="1" ht="17.25" customHeight="1">
      <c r="B169" s="314" t="s">
        <v>244</v>
      </c>
      <c r="C169" s="85"/>
      <c r="D169" s="85"/>
      <c r="E169" s="85"/>
      <c r="F169" s="85"/>
      <c r="G169" s="85"/>
      <c r="H169" s="305"/>
      <c r="I169" s="86"/>
      <c r="J169" s="86">
        <v>10337865799</v>
      </c>
      <c r="L169" s="9"/>
      <c r="M169" s="101"/>
      <c r="N169" s="9"/>
      <c r="O169" s="4"/>
      <c r="P169" s="4"/>
      <c r="Q169" s="5"/>
      <c r="R169" s="4"/>
      <c r="S169" s="2"/>
      <c r="T169" s="2"/>
      <c r="U169" s="2"/>
      <c r="V169" s="2"/>
      <c r="W169" s="2"/>
      <c r="X169" s="2"/>
    </row>
    <row r="170" spans="2:24" s="77" customFormat="1" ht="17.25" customHeight="1" thickBot="1">
      <c r="B170" s="92" t="s">
        <v>268</v>
      </c>
      <c r="C170" s="93"/>
      <c r="D170" s="93"/>
      <c r="E170" s="93"/>
      <c r="F170" s="93"/>
      <c r="G170" s="80"/>
      <c r="H170" s="82"/>
      <c r="I170" s="75"/>
      <c r="J170" s="94">
        <f>SUM(J165:J169)</f>
        <v>36400863360</v>
      </c>
      <c r="L170" s="9"/>
      <c r="M170" s="101"/>
      <c r="N170" s="9"/>
      <c r="O170" s="9"/>
      <c r="P170" s="9"/>
      <c r="Q170" s="10"/>
      <c r="R170" s="9"/>
      <c r="S170" s="7"/>
      <c r="T170" s="7"/>
      <c r="U170" s="7"/>
      <c r="V170" s="7"/>
      <c r="W170" s="7"/>
      <c r="X170" s="7"/>
    </row>
    <row r="171" spans="2:18" s="7" customFormat="1" ht="9" customHeight="1" thickTop="1">
      <c r="B171" s="69"/>
      <c r="H171" s="8"/>
      <c r="I171" s="8"/>
      <c r="J171" s="8"/>
      <c r="L171" s="4"/>
      <c r="M171" s="5"/>
      <c r="N171" s="4"/>
      <c r="O171" s="9"/>
      <c r="P171" s="9"/>
      <c r="Q171" s="10"/>
      <c r="R171" s="9"/>
    </row>
    <row r="172" spans="1:24" s="2" customFormat="1" ht="18" customHeight="1">
      <c r="A172" s="71" t="s">
        <v>356</v>
      </c>
      <c r="B172" s="15" t="s">
        <v>490</v>
      </c>
      <c r="H172" s="78"/>
      <c r="I172" s="75"/>
      <c r="J172" s="74" t="str">
        <f>J164</f>
        <v>Sè 30/09/2012</v>
      </c>
      <c r="L172" s="4"/>
      <c r="M172" s="5"/>
      <c r="N172" s="4"/>
      <c r="O172" s="9"/>
      <c r="P172" s="9"/>
      <c r="Q172" s="10"/>
      <c r="R172" s="9"/>
      <c r="S172" s="7"/>
      <c r="T172" s="7"/>
      <c r="U172" s="7"/>
      <c r="V172" s="7"/>
      <c r="W172" s="7"/>
      <c r="X172" s="7"/>
    </row>
    <row r="173" spans="2:18" s="7" customFormat="1" ht="17.25" customHeight="1">
      <c r="B173" s="15" t="s">
        <v>491</v>
      </c>
      <c r="C173" s="2"/>
      <c r="D173" s="2"/>
      <c r="E173" s="2"/>
      <c r="F173" s="2"/>
      <c r="G173" s="2"/>
      <c r="H173" s="78"/>
      <c r="I173" s="75"/>
      <c r="J173" s="78"/>
      <c r="L173" s="4"/>
      <c r="M173" s="5"/>
      <c r="N173" s="4"/>
      <c r="O173" s="9"/>
      <c r="P173" s="9"/>
      <c r="Q173" s="10"/>
      <c r="R173" s="9"/>
    </row>
    <row r="174" spans="1:24" s="2" customFormat="1" ht="18" customHeight="1">
      <c r="A174" s="71"/>
      <c r="B174" s="69" t="s">
        <v>492</v>
      </c>
      <c r="C174" s="7"/>
      <c r="D174" s="7"/>
      <c r="E174" s="7"/>
      <c r="F174" s="7"/>
      <c r="G174" s="7"/>
      <c r="H174" s="86"/>
      <c r="I174" s="91"/>
      <c r="J174" s="8"/>
      <c r="L174" s="4"/>
      <c r="M174" s="5"/>
      <c r="N174" s="4"/>
      <c r="O174" s="9"/>
      <c r="P174" s="9"/>
      <c r="Q174" s="10"/>
      <c r="R174" s="9"/>
      <c r="S174" s="7"/>
      <c r="T174" s="7"/>
      <c r="U174" s="7"/>
      <c r="V174" s="7"/>
      <c r="W174" s="7"/>
      <c r="X174" s="7"/>
    </row>
    <row r="175" spans="1:24" s="2" customFormat="1" ht="19.5" customHeight="1">
      <c r="A175" s="71"/>
      <c r="B175" s="69" t="s">
        <v>493</v>
      </c>
      <c r="C175" s="7"/>
      <c r="D175" s="7"/>
      <c r="E175" s="7"/>
      <c r="F175" s="7"/>
      <c r="G175" s="7"/>
      <c r="H175" s="315"/>
      <c r="I175" s="8"/>
      <c r="J175" s="9">
        <v>6260328753</v>
      </c>
      <c r="L175" s="4"/>
      <c r="M175" s="5"/>
      <c r="N175" s="4"/>
      <c r="O175" s="9"/>
      <c r="P175" s="9"/>
      <c r="Q175" s="10"/>
      <c r="R175" s="9"/>
      <c r="S175" s="7"/>
      <c r="T175" s="7"/>
      <c r="U175" s="7"/>
      <c r="V175" s="7"/>
      <c r="W175" s="7"/>
      <c r="X175" s="7"/>
    </row>
    <row r="176" spans="2:18" s="7" customFormat="1" ht="19.5" customHeight="1" hidden="1">
      <c r="B176" s="69" t="s">
        <v>494</v>
      </c>
      <c r="H176" s="315"/>
      <c r="I176" s="8"/>
      <c r="J176" s="9"/>
      <c r="L176" s="9"/>
      <c r="M176" s="10"/>
      <c r="N176" s="9"/>
      <c r="O176" s="9"/>
      <c r="P176" s="9"/>
      <c r="Q176" s="10"/>
      <c r="R176" s="9"/>
    </row>
    <row r="177" spans="2:24" s="7" customFormat="1" ht="19.5" customHeight="1">
      <c r="B177" s="69" t="s">
        <v>495</v>
      </c>
      <c r="H177" s="315"/>
      <c r="I177" s="8"/>
      <c r="J177" s="9">
        <v>86243925075</v>
      </c>
      <c r="L177" s="9"/>
      <c r="M177" s="10"/>
      <c r="N177" s="9"/>
      <c r="O177" s="4"/>
      <c r="P177" s="4"/>
      <c r="Q177" s="83"/>
      <c r="R177" s="4"/>
      <c r="S177" s="79"/>
      <c r="T177" s="79"/>
      <c r="U177" s="79"/>
      <c r="V177" s="79"/>
      <c r="W177" s="79"/>
      <c r="X177" s="79"/>
    </row>
    <row r="178" spans="2:18" s="7" customFormat="1" ht="19.5" customHeight="1">
      <c r="B178" s="69" t="s">
        <v>496</v>
      </c>
      <c r="H178" s="315"/>
      <c r="I178" s="8"/>
      <c r="J178" s="9">
        <v>448498033</v>
      </c>
      <c r="L178" s="9"/>
      <c r="M178" s="10"/>
      <c r="N178" s="9"/>
      <c r="O178" s="9"/>
      <c r="P178" s="9"/>
      <c r="Q178" s="10"/>
      <c r="R178" s="4"/>
    </row>
    <row r="179" spans="2:18" s="7" customFormat="1" ht="19.5" customHeight="1">
      <c r="B179" s="69" t="s">
        <v>497</v>
      </c>
      <c r="H179" s="315"/>
      <c r="I179" s="8"/>
      <c r="J179" s="9">
        <v>2587869049</v>
      </c>
      <c r="L179" s="9"/>
      <c r="M179" s="10"/>
      <c r="N179" s="9"/>
      <c r="O179" s="9"/>
      <c r="P179" s="9"/>
      <c r="Q179" s="10"/>
      <c r="R179" s="4"/>
    </row>
    <row r="180" spans="2:18" s="7" customFormat="1" ht="19.5" customHeight="1">
      <c r="B180" s="69" t="s">
        <v>494</v>
      </c>
      <c r="H180" s="315"/>
      <c r="I180" s="8"/>
      <c r="J180" s="9">
        <v>16681938</v>
      </c>
      <c r="L180" s="9"/>
      <c r="M180" s="10"/>
      <c r="N180" s="9"/>
      <c r="O180" s="9"/>
      <c r="P180" s="9"/>
      <c r="Q180" s="10"/>
      <c r="R180" s="4"/>
    </row>
    <row r="181" spans="2:24" s="79" customFormat="1" ht="19.5" customHeight="1" thickBot="1">
      <c r="B181" s="103" t="s">
        <v>268</v>
      </c>
      <c r="C181" s="93"/>
      <c r="D181" s="93"/>
      <c r="E181" s="93"/>
      <c r="F181" s="93"/>
      <c r="G181" s="80"/>
      <c r="H181" s="82"/>
      <c r="I181" s="75"/>
      <c r="J181" s="94">
        <f>SUM(J174:J180)</f>
        <v>95557302848</v>
      </c>
      <c r="L181" s="4"/>
      <c r="M181" s="83"/>
      <c r="N181" s="4"/>
      <c r="O181" s="9"/>
      <c r="P181" s="9"/>
      <c r="Q181" s="10"/>
      <c r="R181" s="4"/>
      <c r="S181" s="7"/>
      <c r="T181" s="7"/>
      <c r="U181" s="7"/>
      <c r="V181" s="7"/>
      <c r="W181" s="7"/>
      <c r="X181" s="7"/>
    </row>
    <row r="182" spans="2:18" s="7" customFormat="1" ht="3.75" customHeight="1" thickTop="1">
      <c r="B182" s="69"/>
      <c r="H182" s="8"/>
      <c r="I182" s="8"/>
      <c r="J182" s="8"/>
      <c r="L182" s="4"/>
      <c r="M182" s="5"/>
      <c r="N182" s="4"/>
      <c r="O182" s="9"/>
      <c r="P182" s="9"/>
      <c r="Q182" s="10"/>
      <c r="R182" s="4"/>
    </row>
    <row r="183" spans="2:18" s="7" customFormat="1" ht="18" customHeight="1">
      <c r="B183" s="69"/>
      <c r="H183" s="8"/>
      <c r="I183" s="8"/>
      <c r="J183" s="8"/>
      <c r="L183" s="4"/>
      <c r="M183" s="5"/>
      <c r="N183" s="4"/>
      <c r="O183" s="9"/>
      <c r="P183" s="9"/>
      <c r="Q183" s="10"/>
      <c r="R183" s="4"/>
    </row>
    <row r="184" spans="2:18" s="7" customFormat="1" ht="16.5" customHeight="1">
      <c r="B184" s="69"/>
      <c r="H184" s="8"/>
      <c r="I184" s="8"/>
      <c r="J184" s="8"/>
      <c r="L184" s="4"/>
      <c r="M184" s="5"/>
      <c r="N184" s="4"/>
      <c r="O184" s="104"/>
      <c r="P184" s="104"/>
      <c r="Q184" s="105"/>
      <c r="R184" s="4"/>
    </row>
    <row r="185" spans="2:18" s="7" customFormat="1" ht="15" hidden="1">
      <c r="B185" s="69"/>
      <c r="H185" s="8"/>
      <c r="I185" s="8"/>
      <c r="J185" s="8"/>
      <c r="L185" s="4"/>
      <c r="M185" s="5"/>
      <c r="N185" s="4"/>
      <c r="O185" s="104"/>
      <c r="P185" s="104"/>
      <c r="Q185" s="105"/>
      <c r="R185" s="4"/>
    </row>
    <row r="186" spans="2:18" s="7" customFormat="1" ht="15" hidden="1">
      <c r="B186" s="106"/>
      <c r="H186" s="8"/>
      <c r="I186" s="8"/>
      <c r="J186" s="8"/>
      <c r="L186" s="4"/>
      <c r="M186" s="5"/>
      <c r="N186" s="4"/>
      <c r="O186" s="104"/>
      <c r="P186" s="104"/>
      <c r="Q186" s="105"/>
      <c r="R186" s="4"/>
    </row>
    <row r="187" spans="2:18" s="7" customFormat="1" ht="15" hidden="1">
      <c r="B187" s="15"/>
      <c r="H187" s="107"/>
      <c r="I187" s="107"/>
      <c r="J187" s="107"/>
      <c r="L187" s="4"/>
      <c r="M187" s="5"/>
      <c r="N187" s="4"/>
      <c r="O187" s="104"/>
      <c r="P187" s="104"/>
      <c r="Q187" s="105"/>
      <c r="R187" s="4"/>
    </row>
    <row r="188" spans="2:18" s="7" customFormat="1" ht="6" customHeight="1" hidden="1">
      <c r="B188" s="69"/>
      <c r="H188" s="108"/>
      <c r="I188" s="108"/>
      <c r="J188" s="108"/>
      <c r="L188" s="4"/>
      <c r="M188" s="5"/>
      <c r="N188" s="4"/>
      <c r="O188" s="104"/>
      <c r="P188" s="104"/>
      <c r="Q188" s="105"/>
      <c r="R188" s="4"/>
    </row>
    <row r="189" spans="1:18" s="7" customFormat="1" ht="24" customHeight="1">
      <c r="A189" s="71"/>
      <c r="B189" s="316"/>
      <c r="H189" s="78"/>
      <c r="I189" s="78"/>
      <c r="J189" s="78"/>
      <c r="L189" s="4"/>
      <c r="M189" s="5"/>
      <c r="N189" s="4"/>
      <c r="O189" s="104"/>
      <c r="P189" s="104"/>
      <c r="Q189" s="105"/>
      <c r="R189" s="4"/>
    </row>
    <row r="190" spans="2:18" s="7" customFormat="1" ht="23.25" customHeight="1">
      <c r="B190" s="15"/>
      <c r="H190" s="86"/>
      <c r="I190" s="86"/>
      <c r="J190" s="86"/>
      <c r="L190" s="104"/>
      <c r="M190" s="105"/>
      <c r="N190" s="104"/>
      <c r="O190" s="104"/>
      <c r="P190" s="104"/>
      <c r="Q190" s="105"/>
      <c r="R190" s="4"/>
    </row>
    <row r="191" spans="1:18" s="7" customFormat="1" ht="23.25" customHeight="1">
      <c r="A191" s="71"/>
      <c r="B191" s="84"/>
      <c r="H191" s="86"/>
      <c r="I191" s="86"/>
      <c r="J191" s="86"/>
      <c r="L191" s="104"/>
      <c r="M191" s="105"/>
      <c r="N191" s="104"/>
      <c r="O191" s="104"/>
      <c r="P191" s="104"/>
      <c r="Q191" s="105"/>
      <c r="R191" s="4"/>
    </row>
    <row r="192" spans="1:24" s="7" customFormat="1" ht="23.25" customHeight="1">
      <c r="A192" s="71"/>
      <c r="B192" s="84"/>
      <c r="H192" s="86"/>
      <c r="I192" s="86"/>
      <c r="J192" s="86"/>
      <c r="L192" s="104"/>
      <c r="M192" s="105"/>
      <c r="N192" s="104"/>
      <c r="O192" s="102"/>
      <c r="P192" s="102"/>
      <c r="Q192" s="109"/>
      <c r="R192" s="110"/>
      <c r="S192" s="111"/>
      <c r="T192" s="111"/>
      <c r="U192" s="111"/>
      <c r="V192" s="111"/>
      <c r="W192" s="111"/>
      <c r="X192" s="111"/>
    </row>
    <row r="193" spans="1:24" s="7" customFormat="1" ht="16.5" customHeight="1">
      <c r="A193" s="71"/>
      <c r="B193" s="84"/>
      <c r="H193" s="86"/>
      <c r="I193" s="86"/>
      <c r="J193" s="86"/>
      <c r="L193" s="104"/>
      <c r="M193" s="105"/>
      <c r="N193" s="104"/>
      <c r="O193" s="102"/>
      <c r="P193" s="102"/>
      <c r="Q193" s="109"/>
      <c r="R193" s="110"/>
      <c r="S193" s="111"/>
      <c r="T193" s="111"/>
      <c r="U193" s="111"/>
      <c r="V193" s="111"/>
      <c r="W193" s="111"/>
      <c r="X193" s="111"/>
    </row>
    <row r="194" spans="1:24" s="7" customFormat="1" ht="16.5" customHeight="1">
      <c r="A194" s="71"/>
      <c r="B194" s="84"/>
      <c r="H194" s="86"/>
      <c r="I194" s="86"/>
      <c r="J194" s="86"/>
      <c r="L194" s="104"/>
      <c r="M194" s="105"/>
      <c r="N194" s="104"/>
      <c r="O194" s="102"/>
      <c r="P194" s="102"/>
      <c r="Q194" s="109"/>
      <c r="R194" s="110"/>
      <c r="S194" s="111"/>
      <c r="T194" s="111"/>
      <c r="U194" s="111"/>
      <c r="V194" s="111"/>
      <c r="W194" s="111"/>
      <c r="X194" s="111"/>
    </row>
    <row r="195" spans="1:24" s="7" customFormat="1" ht="16.5" customHeight="1">
      <c r="A195" s="71"/>
      <c r="B195" s="69"/>
      <c r="H195" s="86"/>
      <c r="I195" s="86"/>
      <c r="J195" s="86"/>
      <c r="L195" s="104"/>
      <c r="M195" s="105"/>
      <c r="N195" s="104"/>
      <c r="O195" s="102"/>
      <c r="P195" s="102"/>
      <c r="Q195" s="109"/>
      <c r="R195" s="110"/>
      <c r="S195" s="111"/>
      <c r="T195" s="111"/>
      <c r="U195" s="111"/>
      <c r="V195" s="111"/>
      <c r="W195" s="111"/>
      <c r="X195" s="111"/>
    </row>
    <row r="196" spans="1:24" s="7" customFormat="1" ht="16.5" customHeight="1">
      <c r="A196" s="71"/>
      <c r="B196" s="216"/>
      <c r="C196" s="317"/>
      <c r="D196" s="317"/>
      <c r="E196" s="317"/>
      <c r="F196" s="317"/>
      <c r="G196" s="317"/>
      <c r="H196" s="82"/>
      <c r="I196" s="78"/>
      <c r="J196" s="82"/>
      <c r="L196" s="104"/>
      <c r="M196" s="105"/>
      <c r="N196" s="104"/>
      <c r="O196" s="102"/>
      <c r="P196" s="102"/>
      <c r="Q196" s="109"/>
      <c r="R196" s="110"/>
      <c r="S196" s="111"/>
      <c r="T196" s="111"/>
      <c r="U196" s="111"/>
      <c r="V196" s="111"/>
      <c r="W196" s="111"/>
      <c r="X196" s="111"/>
    </row>
    <row r="197" spans="2:24" s="7" customFormat="1" ht="7.5" customHeight="1">
      <c r="B197" s="15"/>
      <c r="H197" s="78"/>
      <c r="I197" s="78"/>
      <c r="J197" s="78"/>
      <c r="L197" s="104"/>
      <c r="M197" s="105"/>
      <c r="N197" s="104"/>
      <c r="O197" s="102"/>
      <c r="P197" s="102"/>
      <c r="Q197" s="109"/>
      <c r="R197" s="110"/>
      <c r="S197" s="111"/>
      <c r="T197" s="111"/>
      <c r="U197" s="111"/>
      <c r="V197" s="111"/>
      <c r="W197" s="111"/>
      <c r="X197" s="111"/>
    </row>
    <row r="198" spans="2:24" s="7" customFormat="1" ht="16.5" customHeight="1">
      <c r="B198" s="113"/>
      <c r="C198" s="111"/>
      <c r="D198" s="111"/>
      <c r="E198" s="111"/>
      <c r="F198" s="111"/>
      <c r="G198" s="111"/>
      <c r="H198" s="114"/>
      <c r="I198" s="114"/>
      <c r="J198" s="114"/>
      <c r="L198" s="104"/>
      <c r="M198" s="105"/>
      <c r="N198" s="104"/>
      <c r="O198" s="102"/>
      <c r="P198" s="102"/>
      <c r="Q198" s="109"/>
      <c r="R198" s="110"/>
      <c r="S198" s="111"/>
      <c r="T198" s="111"/>
      <c r="U198" s="111"/>
      <c r="V198" s="111"/>
      <c r="W198" s="111"/>
      <c r="X198" s="111"/>
    </row>
    <row r="199" spans="1:24" s="7" customFormat="1" ht="18" customHeight="1">
      <c r="A199" s="71"/>
      <c r="B199" s="113"/>
      <c r="C199" s="111"/>
      <c r="D199" s="111"/>
      <c r="E199" s="111"/>
      <c r="F199" s="111"/>
      <c r="G199" s="111"/>
      <c r="H199" s="114"/>
      <c r="I199" s="114"/>
      <c r="J199" s="114"/>
      <c r="L199" s="104"/>
      <c r="M199" s="105"/>
      <c r="N199" s="104"/>
      <c r="O199" s="102"/>
      <c r="P199" s="102"/>
      <c r="Q199" s="109"/>
      <c r="R199" s="110"/>
      <c r="S199" s="111"/>
      <c r="T199" s="111"/>
      <c r="U199" s="111"/>
      <c r="V199" s="111"/>
      <c r="W199" s="111"/>
      <c r="X199" s="111"/>
    </row>
    <row r="200" ht="15"/>
  </sheetData>
  <mergeCells count="135">
    <mergeCell ref="B39:J39"/>
    <mergeCell ref="B141:J141"/>
    <mergeCell ref="B142:J142"/>
    <mergeCell ref="B143:J143"/>
    <mergeCell ref="B133:J133"/>
    <mergeCell ref="B134:J134"/>
    <mergeCell ref="B135:J135"/>
    <mergeCell ref="B136:J136"/>
    <mergeCell ref="B129:J129"/>
    <mergeCell ref="B130:J130"/>
    <mergeCell ref="B145:J145"/>
    <mergeCell ref="B137:J137"/>
    <mergeCell ref="B138:J138"/>
    <mergeCell ref="B139:J139"/>
    <mergeCell ref="B140:J140"/>
    <mergeCell ref="B131:J131"/>
    <mergeCell ref="B132:J132"/>
    <mergeCell ref="B125:J125"/>
    <mergeCell ref="B126:J126"/>
    <mergeCell ref="B127:J127"/>
    <mergeCell ref="B128:J128"/>
    <mergeCell ref="B121:J121"/>
    <mergeCell ref="B122:J122"/>
    <mergeCell ref="B123:J123"/>
    <mergeCell ref="B124:J124"/>
    <mergeCell ref="B117:J117"/>
    <mergeCell ref="B118:J118"/>
    <mergeCell ref="B119:J119"/>
    <mergeCell ref="B120:J120"/>
    <mergeCell ref="B113:J113"/>
    <mergeCell ref="B114:J114"/>
    <mergeCell ref="B115:J115"/>
    <mergeCell ref="B116:J116"/>
    <mergeCell ref="B109:J109"/>
    <mergeCell ref="B110:J110"/>
    <mergeCell ref="B111:J111"/>
    <mergeCell ref="B112:J112"/>
    <mergeCell ref="B108:J108"/>
    <mergeCell ref="B102:J102"/>
    <mergeCell ref="B103:J103"/>
    <mergeCell ref="B104:J104"/>
    <mergeCell ref="B105:J105"/>
    <mergeCell ref="B100:J100"/>
    <mergeCell ref="B101:J101"/>
    <mergeCell ref="B106:J106"/>
    <mergeCell ref="B107:J107"/>
    <mergeCell ref="B95:J95"/>
    <mergeCell ref="B97:J97"/>
    <mergeCell ref="B98:J98"/>
    <mergeCell ref="B99:J99"/>
    <mergeCell ref="B91:J91"/>
    <mergeCell ref="B92:J92"/>
    <mergeCell ref="B93:J93"/>
    <mergeCell ref="B94:J94"/>
    <mergeCell ref="B87:J87"/>
    <mergeCell ref="B88:J88"/>
    <mergeCell ref="B89:J89"/>
    <mergeCell ref="B90:J90"/>
    <mergeCell ref="B83:J83"/>
    <mergeCell ref="B84:J84"/>
    <mergeCell ref="B85:J85"/>
    <mergeCell ref="B86:J86"/>
    <mergeCell ref="B78:F78"/>
    <mergeCell ref="B79:F79"/>
    <mergeCell ref="B80:F80"/>
    <mergeCell ref="B82:J82"/>
    <mergeCell ref="B74:F74"/>
    <mergeCell ref="B75:F75"/>
    <mergeCell ref="B76:F76"/>
    <mergeCell ref="B77:F77"/>
    <mergeCell ref="B69:J69"/>
    <mergeCell ref="B70:J70"/>
    <mergeCell ref="B72:J72"/>
    <mergeCell ref="B73:J73"/>
    <mergeCell ref="B65:J65"/>
    <mergeCell ref="B66:J66"/>
    <mergeCell ref="B67:J67"/>
    <mergeCell ref="B68:J68"/>
    <mergeCell ref="B61:J61"/>
    <mergeCell ref="B62:J62"/>
    <mergeCell ref="B63:J63"/>
    <mergeCell ref="B64:J64"/>
    <mergeCell ref="B57:J57"/>
    <mergeCell ref="B58:J58"/>
    <mergeCell ref="B59:J59"/>
    <mergeCell ref="B60:J60"/>
    <mergeCell ref="B53:J53"/>
    <mergeCell ref="B54:J54"/>
    <mergeCell ref="B55:J55"/>
    <mergeCell ref="B56:J56"/>
    <mergeCell ref="B49:J49"/>
    <mergeCell ref="B50:J50"/>
    <mergeCell ref="B51:J51"/>
    <mergeCell ref="B52:J52"/>
    <mergeCell ref="B44:J44"/>
    <mergeCell ref="B45:J45"/>
    <mergeCell ref="B47:J47"/>
    <mergeCell ref="B48:J48"/>
    <mergeCell ref="B40:J40"/>
    <mergeCell ref="B41:J41"/>
    <mergeCell ref="B42:J42"/>
    <mergeCell ref="B43:J43"/>
    <mergeCell ref="B37:J37"/>
    <mergeCell ref="B38:J38"/>
    <mergeCell ref="B29:J29"/>
    <mergeCell ref="B32:J32"/>
    <mergeCell ref="B34:J34"/>
    <mergeCell ref="B36:J36"/>
    <mergeCell ref="B30:J30"/>
    <mergeCell ref="B31:J31"/>
    <mergeCell ref="B33:J33"/>
    <mergeCell ref="B35:J35"/>
    <mergeCell ref="B25:J25"/>
    <mergeCell ref="B26:J26"/>
    <mergeCell ref="B27:J27"/>
    <mergeCell ref="B28:J28"/>
    <mergeCell ref="B21:J21"/>
    <mergeCell ref="B22:J22"/>
    <mergeCell ref="B23:J23"/>
    <mergeCell ref="B24:J24"/>
    <mergeCell ref="B17:J17"/>
    <mergeCell ref="B18:J18"/>
    <mergeCell ref="B19:J19"/>
    <mergeCell ref="B20:J20"/>
    <mergeCell ref="B14:J14"/>
    <mergeCell ref="B15:J15"/>
    <mergeCell ref="B16:J16"/>
    <mergeCell ref="B10:J10"/>
    <mergeCell ref="B11:J11"/>
    <mergeCell ref="B12:J12"/>
    <mergeCell ref="B13:J13"/>
    <mergeCell ref="B5:J5"/>
    <mergeCell ref="B6:J6"/>
    <mergeCell ref="B8:J8"/>
    <mergeCell ref="B9:J9"/>
  </mergeCells>
  <printOptions/>
  <pageMargins left="0.42" right="0.19" top="0.5" bottom="0.39" header="0.5" footer="0.3"/>
  <pageSetup horizontalDpi="600" verticalDpi="600" orientation="portrait" paperSize="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showGridLines="0" workbookViewId="0" topLeftCell="A1">
      <pane xSplit="2" ySplit="6" topLeftCell="E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5" sqref="K25"/>
    </sheetView>
  </sheetViews>
  <sheetFormatPr defaultColWidth="9.140625" defaultRowHeight="18" customHeight="1"/>
  <cols>
    <col min="1" max="1" width="3.421875" style="127" customWidth="1"/>
    <col min="2" max="2" width="30.8515625" style="128" customWidth="1"/>
    <col min="3" max="3" width="17.57421875" style="129" customWidth="1"/>
    <col min="4" max="5" width="20.00390625" style="129" customWidth="1"/>
    <col min="6" max="6" width="17.8515625" style="129" customWidth="1"/>
    <col min="7" max="7" width="19.140625" style="129" hidden="1" customWidth="1"/>
    <col min="8" max="8" width="16.8515625" style="142" customWidth="1"/>
    <col min="9" max="9" width="17.8515625" style="131" customWidth="1"/>
    <col min="10" max="10" width="18.57421875" style="412" bestFit="1" customWidth="1"/>
    <col min="11" max="11" width="16.28125" style="131" bestFit="1" customWidth="1"/>
    <col min="12" max="12" width="21.140625" style="127" customWidth="1"/>
    <col min="13" max="16384" width="9.140625" style="127" customWidth="1"/>
  </cols>
  <sheetData>
    <row r="1" spans="1:15" s="117" customFormat="1" ht="21" customHeight="1">
      <c r="A1" s="116" t="s">
        <v>207</v>
      </c>
      <c r="H1" s="118"/>
      <c r="I1" s="118" t="s">
        <v>261</v>
      </c>
      <c r="J1" s="407"/>
      <c r="K1" s="120"/>
      <c r="L1" s="120"/>
      <c r="M1" s="120"/>
      <c r="N1" s="120"/>
      <c r="O1" s="119"/>
    </row>
    <row r="2" spans="1:15" s="121" customFormat="1" ht="18" customHeight="1">
      <c r="A2" s="6" t="s">
        <v>204</v>
      </c>
      <c r="H2" s="122"/>
      <c r="I2" s="122" t="s">
        <v>245</v>
      </c>
      <c r="J2" s="408"/>
      <c r="K2" s="124"/>
      <c r="L2" s="124"/>
      <c r="M2" s="124"/>
      <c r="N2" s="124"/>
      <c r="O2" s="123"/>
    </row>
    <row r="3" spans="1:15" s="121" customFormat="1" ht="18" customHeight="1">
      <c r="A3" s="11" t="s">
        <v>205</v>
      </c>
      <c r="B3" s="125"/>
      <c r="C3" s="125"/>
      <c r="D3" s="125"/>
      <c r="E3" s="125"/>
      <c r="F3" s="125"/>
      <c r="G3" s="125"/>
      <c r="H3" s="126"/>
      <c r="I3" s="126" t="s">
        <v>151</v>
      </c>
      <c r="J3" s="408"/>
      <c r="K3" s="124"/>
      <c r="L3" s="124"/>
      <c r="M3" s="124"/>
      <c r="N3" s="124"/>
      <c r="O3" s="123"/>
    </row>
    <row r="4" spans="8:10" ht="9.75" customHeight="1">
      <c r="H4" s="130"/>
      <c r="I4" s="130"/>
      <c r="J4" s="409"/>
    </row>
    <row r="5" spans="2:10" ht="18" customHeight="1">
      <c r="B5" s="561" t="s">
        <v>23</v>
      </c>
      <c r="H5" s="705"/>
      <c r="I5" s="130"/>
      <c r="J5" s="409"/>
    </row>
    <row r="6" spans="2:11" s="117" customFormat="1" ht="33.75" customHeight="1">
      <c r="B6" s="132" t="s">
        <v>498</v>
      </c>
      <c r="C6" s="133" t="s">
        <v>499</v>
      </c>
      <c r="D6" s="133" t="s">
        <v>500</v>
      </c>
      <c r="E6" s="133" t="s">
        <v>501</v>
      </c>
      <c r="F6" s="133" t="s">
        <v>502</v>
      </c>
      <c r="G6" s="133" t="s">
        <v>503</v>
      </c>
      <c r="H6" s="133" t="s">
        <v>504</v>
      </c>
      <c r="I6" s="133" t="s">
        <v>505</v>
      </c>
      <c r="J6" s="410"/>
      <c r="K6" s="119"/>
    </row>
    <row r="7" spans="2:11" s="134" customFormat="1" ht="24" customHeight="1">
      <c r="B7" s="135" t="s">
        <v>506</v>
      </c>
      <c r="C7" s="136"/>
      <c r="D7" s="136"/>
      <c r="E7" s="136"/>
      <c r="F7" s="136"/>
      <c r="G7" s="136"/>
      <c r="H7" s="136"/>
      <c r="I7" s="137"/>
      <c r="J7" s="409"/>
      <c r="K7" s="131"/>
    </row>
    <row r="8" spans="2:11" s="134" customFormat="1" ht="21" customHeight="1">
      <c r="B8" s="138" t="s">
        <v>522</v>
      </c>
      <c r="C8" s="139">
        <v>6054431716</v>
      </c>
      <c r="D8" s="139">
        <v>17286696865</v>
      </c>
      <c r="E8" s="139">
        <v>15589837922</v>
      </c>
      <c r="F8" s="139">
        <v>1371883276</v>
      </c>
      <c r="G8" s="139"/>
      <c r="H8" s="139">
        <v>4739657722</v>
      </c>
      <c r="I8" s="139">
        <f>SUM(C8:H8)</f>
        <v>45042507501</v>
      </c>
      <c r="J8" s="409"/>
      <c r="K8" s="131"/>
    </row>
    <row r="9" spans="2:11" ht="21" customHeight="1">
      <c r="B9" s="140" t="s">
        <v>507</v>
      </c>
      <c r="C9" s="396"/>
      <c r="D9" s="396"/>
      <c r="E9" s="396"/>
      <c r="F9" s="396"/>
      <c r="G9" s="396"/>
      <c r="H9" s="396"/>
      <c r="I9" s="397">
        <f aca="true" t="shared" si="0" ref="I9:I14">SUM(C9:H9)</f>
        <v>0</v>
      </c>
      <c r="J9" s="411"/>
      <c r="K9" s="142"/>
    </row>
    <row r="10" spans="2:11" ht="21" customHeight="1">
      <c r="B10" s="140" t="s">
        <v>508</v>
      </c>
      <c r="C10" s="398"/>
      <c r="D10" s="396"/>
      <c r="E10" s="396"/>
      <c r="F10" s="396"/>
      <c r="G10" s="396"/>
      <c r="H10" s="396"/>
      <c r="I10" s="397">
        <f t="shared" si="0"/>
        <v>0</v>
      </c>
      <c r="J10" s="411"/>
      <c r="K10" s="142"/>
    </row>
    <row r="11" spans="2:11" ht="21" customHeight="1">
      <c r="B11" s="140" t="s">
        <v>509</v>
      </c>
      <c r="C11" s="398"/>
      <c r="D11" s="396"/>
      <c r="E11" s="396"/>
      <c r="F11" s="396"/>
      <c r="G11" s="396"/>
      <c r="H11" s="396"/>
      <c r="I11" s="397">
        <f t="shared" si="0"/>
        <v>0</v>
      </c>
      <c r="J11" s="411"/>
      <c r="K11" s="142"/>
    </row>
    <row r="12" spans="2:11" ht="21" customHeight="1">
      <c r="B12" s="140" t="s">
        <v>510</v>
      </c>
      <c r="C12" s="396"/>
      <c r="D12" s="396"/>
      <c r="E12" s="396"/>
      <c r="F12" s="396"/>
      <c r="G12" s="396"/>
      <c r="H12" s="396"/>
      <c r="I12" s="397">
        <f t="shared" si="0"/>
        <v>0</v>
      </c>
      <c r="J12" s="411"/>
      <c r="K12" s="142"/>
    </row>
    <row r="13" spans="2:11" ht="21" customHeight="1">
      <c r="B13" s="140" t="s">
        <v>511</v>
      </c>
      <c r="C13" s="396">
        <v>376052546</v>
      </c>
      <c r="D13" s="396">
        <v>3709409500</v>
      </c>
      <c r="E13" s="396">
        <v>3189550570</v>
      </c>
      <c r="F13" s="396"/>
      <c r="G13" s="396"/>
      <c r="H13" s="396">
        <v>101985714</v>
      </c>
      <c r="I13" s="397">
        <f t="shared" si="0"/>
        <v>7376998330</v>
      </c>
      <c r="J13" s="411"/>
      <c r="K13" s="142"/>
    </row>
    <row r="14" spans="2:11" ht="21" customHeight="1">
      <c r="B14" s="140" t="s">
        <v>512</v>
      </c>
      <c r="C14" s="396"/>
      <c r="D14" s="396"/>
      <c r="E14" s="396"/>
      <c r="F14" s="396"/>
      <c r="G14" s="396"/>
      <c r="H14" s="396"/>
      <c r="I14" s="397">
        <f t="shared" si="0"/>
        <v>0</v>
      </c>
      <c r="J14" s="411"/>
      <c r="K14" s="142"/>
    </row>
    <row r="15" spans="2:11" s="134" customFormat="1" ht="21" customHeight="1">
      <c r="B15" s="138" t="s">
        <v>513</v>
      </c>
      <c r="C15" s="397">
        <f>C8+C9+C10+C11-C13-C14</f>
        <v>5678379170</v>
      </c>
      <c r="D15" s="397">
        <f aca="true" t="shared" si="1" ref="D15:I15">D8+D9+D10+D11-D13-D14</f>
        <v>13577287365</v>
      </c>
      <c r="E15" s="397">
        <f t="shared" si="1"/>
        <v>12400287352</v>
      </c>
      <c r="F15" s="397">
        <f t="shared" si="1"/>
        <v>1371883276</v>
      </c>
      <c r="G15" s="397">
        <f t="shared" si="1"/>
        <v>0</v>
      </c>
      <c r="H15" s="397">
        <f t="shared" si="1"/>
        <v>4637672008</v>
      </c>
      <c r="I15" s="397">
        <f t="shared" si="1"/>
        <v>37665509171</v>
      </c>
      <c r="J15" s="409"/>
      <c r="K15" s="131"/>
    </row>
    <row r="16" spans="2:11" s="134" customFormat="1" ht="21" customHeight="1">
      <c r="B16" s="143" t="s">
        <v>514</v>
      </c>
      <c r="C16" s="399"/>
      <c r="D16" s="399"/>
      <c r="E16" s="399"/>
      <c r="F16" s="399"/>
      <c r="G16" s="399"/>
      <c r="H16" s="399"/>
      <c r="I16" s="400"/>
      <c r="J16" s="409"/>
      <c r="K16" s="131"/>
    </row>
    <row r="17" spans="2:11" s="134" customFormat="1" ht="21" customHeight="1">
      <c r="B17" s="138" t="s">
        <v>522</v>
      </c>
      <c r="C17" s="397">
        <v>3859314848</v>
      </c>
      <c r="D17" s="397">
        <v>14233537886</v>
      </c>
      <c r="E17" s="397">
        <v>11732261829</v>
      </c>
      <c r="F17" s="397">
        <v>1064531018</v>
      </c>
      <c r="G17" s="397"/>
      <c r="H17" s="397">
        <v>2370756813</v>
      </c>
      <c r="I17" s="397">
        <f aca="true" t="shared" si="2" ref="I17:I22">SUM(C17:H17)</f>
        <v>33260402394</v>
      </c>
      <c r="J17" s="409"/>
      <c r="K17" s="131"/>
    </row>
    <row r="18" spans="2:11" ht="21" customHeight="1">
      <c r="B18" s="140" t="s">
        <v>515</v>
      </c>
      <c r="C18" s="396">
        <v>250852983</v>
      </c>
      <c r="D18" s="396">
        <v>644916892</v>
      </c>
      <c r="E18" s="396">
        <v>555547026</v>
      </c>
      <c r="F18" s="396">
        <v>88570711</v>
      </c>
      <c r="G18" s="396"/>
      <c r="H18" s="396">
        <v>356187994</v>
      </c>
      <c r="I18" s="397">
        <f t="shared" si="2"/>
        <v>1896075606</v>
      </c>
      <c r="J18" s="411"/>
      <c r="K18" s="142"/>
    </row>
    <row r="19" spans="2:11" ht="21" customHeight="1">
      <c r="B19" s="140" t="s">
        <v>509</v>
      </c>
      <c r="C19" s="146"/>
      <c r="D19" s="146">
        <v>637423124</v>
      </c>
      <c r="E19" s="146"/>
      <c r="F19" s="146">
        <v>54414927</v>
      </c>
      <c r="G19" s="146"/>
      <c r="H19" s="146"/>
      <c r="I19" s="397">
        <f t="shared" si="2"/>
        <v>691838051</v>
      </c>
      <c r="J19" s="411"/>
      <c r="K19" s="142"/>
    </row>
    <row r="20" spans="2:11" ht="21" customHeight="1">
      <c r="B20" s="140" t="s">
        <v>510</v>
      </c>
      <c r="C20" s="146"/>
      <c r="D20" s="146"/>
      <c r="E20" s="146"/>
      <c r="F20" s="146"/>
      <c r="G20" s="146"/>
      <c r="H20" s="146"/>
      <c r="I20" s="397">
        <f t="shared" si="2"/>
        <v>0</v>
      </c>
      <c r="J20" s="411"/>
      <c r="K20" s="142"/>
    </row>
    <row r="21" spans="2:11" ht="21" customHeight="1">
      <c r="B21" s="140" t="s">
        <v>511</v>
      </c>
      <c r="C21" s="146">
        <v>173829944</v>
      </c>
      <c r="D21" s="146">
        <v>3503904572</v>
      </c>
      <c r="E21" s="146">
        <f>74545455+2333988897</f>
        <v>2408534352</v>
      </c>
      <c r="F21" s="146"/>
      <c r="G21" s="146"/>
      <c r="H21" s="146">
        <v>101985714</v>
      </c>
      <c r="I21" s="397">
        <f t="shared" si="2"/>
        <v>6188254582</v>
      </c>
      <c r="J21" s="411"/>
      <c r="K21" s="142"/>
    </row>
    <row r="22" spans="2:11" ht="21" customHeight="1">
      <c r="B22" s="140" t="s">
        <v>512</v>
      </c>
      <c r="C22" s="146"/>
      <c r="D22" s="396">
        <v>822394147</v>
      </c>
      <c r="E22" s="146"/>
      <c r="F22" s="146"/>
      <c r="G22" s="146"/>
      <c r="H22" s="146"/>
      <c r="I22" s="397">
        <f t="shared" si="2"/>
        <v>822394147</v>
      </c>
      <c r="J22" s="411"/>
      <c r="K22" s="142"/>
    </row>
    <row r="23" spans="2:11" s="134" customFormat="1" ht="21" customHeight="1">
      <c r="B23" s="138" t="s">
        <v>513</v>
      </c>
      <c r="C23" s="139">
        <f>C17+C18+C19-C20-C21-C22</f>
        <v>3936337887</v>
      </c>
      <c r="D23" s="139">
        <f aca="true" t="shared" si="3" ref="D23:I23">D17+D18+D19-D20-D21-D22</f>
        <v>11189579183</v>
      </c>
      <c r="E23" s="139">
        <f t="shared" si="3"/>
        <v>9879274503</v>
      </c>
      <c r="F23" s="139">
        <f t="shared" si="3"/>
        <v>1207516656</v>
      </c>
      <c r="G23" s="139">
        <f t="shared" si="3"/>
        <v>0</v>
      </c>
      <c r="H23" s="139">
        <f t="shared" si="3"/>
        <v>2624959093</v>
      </c>
      <c r="I23" s="139">
        <f t="shared" si="3"/>
        <v>28837667322</v>
      </c>
      <c r="J23" s="409"/>
      <c r="K23" s="131"/>
    </row>
    <row r="24" spans="2:11" s="134" customFormat="1" ht="21" customHeight="1">
      <c r="B24" s="143" t="s">
        <v>516</v>
      </c>
      <c r="C24" s="144"/>
      <c r="D24" s="144"/>
      <c r="E24" s="144"/>
      <c r="F24" s="144"/>
      <c r="G24" s="144"/>
      <c r="H24" s="144"/>
      <c r="I24" s="145"/>
      <c r="J24" s="409"/>
      <c r="K24" s="131"/>
    </row>
    <row r="25" spans="2:11" s="404" customFormat="1" ht="21" customHeight="1">
      <c r="B25" s="401" t="s">
        <v>272</v>
      </c>
      <c r="C25" s="402">
        <f aca="true" t="shared" si="4" ref="C25:H25">C8-C17</f>
        <v>2195116868</v>
      </c>
      <c r="D25" s="402">
        <f t="shared" si="4"/>
        <v>3053158979</v>
      </c>
      <c r="E25" s="402">
        <f t="shared" si="4"/>
        <v>3857576093</v>
      </c>
      <c r="F25" s="402">
        <f t="shared" si="4"/>
        <v>307352258</v>
      </c>
      <c r="G25" s="402">
        <f t="shared" si="4"/>
        <v>0</v>
      </c>
      <c r="H25" s="402">
        <f t="shared" si="4"/>
        <v>2368900909</v>
      </c>
      <c r="I25" s="403">
        <f>SUM(C25:H25)</f>
        <v>11782105107</v>
      </c>
      <c r="J25" s="409"/>
      <c r="K25" s="130"/>
    </row>
    <row r="26" spans="2:11" s="404" customFormat="1" ht="21" customHeight="1">
      <c r="B26" s="405" t="s">
        <v>218</v>
      </c>
      <c r="C26" s="406">
        <f aca="true" t="shared" si="5" ref="C26:H26">C15-C23</f>
        <v>1742041283</v>
      </c>
      <c r="D26" s="406">
        <f t="shared" si="5"/>
        <v>2387708182</v>
      </c>
      <c r="E26" s="406">
        <f t="shared" si="5"/>
        <v>2521012849</v>
      </c>
      <c r="F26" s="406">
        <f t="shared" si="5"/>
        <v>164366620</v>
      </c>
      <c r="G26" s="406">
        <f t="shared" si="5"/>
        <v>0</v>
      </c>
      <c r="H26" s="406">
        <f t="shared" si="5"/>
        <v>2012712915</v>
      </c>
      <c r="I26" s="403">
        <f>SUM(C26:H26)</f>
        <v>8827841849</v>
      </c>
      <c r="J26" s="409"/>
      <c r="K26" s="130"/>
    </row>
    <row r="27" spans="2:10" ht="18" customHeight="1">
      <c r="B27" s="148" t="s">
        <v>517</v>
      </c>
      <c r="C27" s="149"/>
      <c r="D27" s="149"/>
      <c r="E27" s="149"/>
      <c r="F27" s="149"/>
      <c r="H27" s="130"/>
      <c r="I27" s="130"/>
      <c r="J27" s="409"/>
    </row>
    <row r="28" spans="2:11" ht="18" customHeight="1">
      <c r="B28" s="150" t="s">
        <v>518</v>
      </c>
      <c r="C28" s="149" t="s">
        <v>480</v>
      </c>
      <c r="D28" s="149"/>
      <c r="E28" s="149">
        <f>462+7</f>
        <v>469</v>
      </c>
      <c r="F28" s="149">
        <f>1</f>
        <v>1</v>
      </c>
      <c r="H28" s="141"/>
      <c r="I28" s="141"/>
      <c r="J28" s="411"/>
      <c r="K28" s="142"/>
    </row>
    <row r="29" spans="2:11" ht="18" customHeight="1">
      <c r="B29" s="150" t="s">
        <v>519</v>
      </c>
      <c r="C29" s="149"/>
      <c r="D29" s="149" t="s">
        <v>481</v>
      </c>
      <c r="E29" s="149" t="s">
        <v>589</v>
      </c>
      <c r="F29" s="151"/>
      <c r="H29" s="141"/>
      <c r="I29" s="141"/>
      <c r="J29" s="411"/>
      <c r="K29" s="142"/>
    </row>
    <row r="30" spans="2:11" ht="18" customHeight="1">
      <c r="B30" s="150" t="s">
        <v>520</v>
      </c>
      <c r="C30" s="149"/>
      <c r="D30" s="149"/>
      <c r="E30" s="149" t="s">
        <v>26</v>
      </c>
      <c r="F30" s="151"/>
      <c r="H30" s="141"/>
      <c r="I30" s="141"/>
      <c r="J30" s="411"/>
      <c r="K30" s="142"/>
    </row>
    <row r="31" spans="2:10" ht="18" customHeight="1" hidden="1">
      <c r="B31" s="148"/>
      <c r="C31" s="149"/>
      <c r="D31" s="149"/>
      <c r="E31" s="149"/>
      <c r="F31" s="151"/>
      <c r="H31" s="130"/>
      <c r="I31" s="130"/>
      <c r="J31" s="409"/>
    </row>
    <row r="32" spans="2:10" ht="18" customHeight="1" hidden="1">
      <c r="B32" s="148"/>
      <c r="C32" s="149"/>
      <c r="D32" s="149"/>
      <c r="E32" s="149"/>
      <c r="F32" s="151"/>
      <c r="H32" s="130"/>
      <c r="I32" s="130"/>
      <c r="J32" s="409"/>
    </row>
    <row r="33" spans="2:10" ht="18" customHeight="1" hidden="1">
      <c r="B33" s="148"/>
      <c r="C33" s="149"/>
      <c r="D33" s="149"/>
      <c r="E33" s="149"/>
      <c r="F33" s="151"/>
      <c r="H33" s="130"/>
      <c r="I33" s="130"/>
      <c r="J33" s="409"/>
    </row>
    <row r="34" spans="2:10" ht="18" customHeight="1" hidden="1">
      <c r="B34" s="148"/>
      <c r="C34" s="149"/>
      <c r="D34" s="149"/>
      <c r="E34" s="149"/>
      <c r="F34" s="151"/>
      <c r="H34" s="130"/>
      <c r="I34" s="130"/>
      <c r="J34" s="409"/>
    </row>
    <row r="35" spans="2:10" ht="18" customHeight="1" hidden="1">
      <c r="B35" s="148"/>
      <c r="C35" s="149"/>
      <c r="D35" s="149"/>
      <c r="E35" s="149"/>
      <c r="F35" s="151"/>
      <c r="H35" s="130"/>
      <c r="I35" s="130"/>
      <c r="J35" s="409"/>
    </row>
    <row r="36" spans="2:10" ht="18" customHeight="1" hidden="1">
      <c r="B36" s="148"/>
      <c r="C36" s="149"/>
      <c r="D36" s="149"/>
      <c r="E36" s="149"/>
      <c r="F36" s="151"/>
      <c r="H36" s="130"/>
      <c r="I36" s="130"/>
      <c r="J36" s="409"/>
    </row>
    <row r="37" spans="2:10" ht="18" customHeight="1" hidden="1">
      <c r="B37" s="148"/>
      <c r="C37" s="149"/>
      <c r="D37" s="149"/>
      <c r="E37" s="149"/>
      <c r="F37" s="151"/>
      <c r="H37" s="130"/>
      <c r="I37" s="130"/>
      <c r="J37" s="409"/>
    </row>
    <row r="38" spans="2:10" ht="18" customHeight="1" hidden="1">
      <c r="B38" s="148" t="s">
        <v>521</v>
      </c>
      <c r="C38" s="149"/>
      <c r="D38" s="149"/>
      <c r="E38" s="149"/>
      <c r="F38" s="151"/>
      <c r="H38" s="130"/>
      <c r="I38" s="130"/>
      <c r="J38" s="409"/>
    </row>
    <row r="39" spans="2:11" s="117" customFormat="1" ht="33.75" customHeight="1" hidden="1">
      <c r="B39" s="152" t="s">
        <v>498</v>
      </c>
      <c r="C39" s="153" t="s">
        <v>499</v>
      </c>
      <c r="D39" s="153" t="s">
        <v>500</v>
      </c>
      <c r="E39" s="153" t="s">
        <v>501</v>
      </c>
      <c r="F39" s="154"/>
      <c r="G39" s="155" t="s">
        <v>503</v>
      </c>
      <c r="H39" s="155" t="s">
        <v>504</v>
      </c>
      <c r="I39" s="155" t="s">
        <v>505</v>
      </c>
      <c r="J39" s="410"/>
      <c r="K39" s="119"/>
    </row>
    <row r="40" spans="2:11" s="134" customFormat="1" ht="22.5" customHeight="1" hidden="1">
      <c r="B40" s="156" t="s">
        <v>506</v>
      </c>
      <c r="C40" s="157"/>
      <c r="D40" s="157"/>
      <c r="E40" s="157"/>
      <c r="F40" s="158"/>
      <c r="G40" s="159"/>
      <c r="H40" s="159"/>
      <c r="I40" s="160"/>
      <c r="J40" s="409"/>
      <c r="K40" s="131"/>
    </row>
    <row r="41" spans="2:11" s="134" customFormat="1" ht="22.5" customHeight="1" hidden="1">
      <c r="B41" s="161" t="s">
        <v>522</v>
      </c>
      <c r="C41" s="162">
        <v>0</v>
      </c>
      <c r="D41" s="162">
        <v>0</v>
      </c>
      <c r="E41" s="162">
        <v>0</v>
      </c>
      <c r="F41" s="163"/>
      <c r="G41" s="139"/>
      <c r="H41" s="139">
        <v>0</v>
      </c>
      <c r="I41" s="139">
        <v>0</v>
      </c>
      <c r="J41" s="409"/>
      <c r="K41" s="131"/>
    </row>
    <row r="42" spans="2:11" ht="17.25" customHeight="1" hidden="1">
      <c r="B42" s="164" t="s">
        <v>523</v>
      </c>
      <c r="C42" s="165"/>
      <c r="D42" s="165"/>
      <c r="E42" s="165"/>
      <c r="F42" s="166"/>
      <c r="G42" s="146"/>
      <c r="H42" s="146"/>
      <c r="I42" s="139">
        <v>0</v>
      </c>
      <c r="J42" s="411"/>
      <c r="K42" s="142"/>
    </row>
    <row r="43" spans="2:11" ht="17.25" customHeight="1" hidden="1">
      <c r="B43" s="164" t="s">
        <v>524</v>
      </c>
      <c r="C43" s="165"/>
      <c r="D43" s="165"/>
      <c r="E43" s="165"/>
      <c r="F43" s="166"/>
      <c r="G43" s="146"/>
      <c r="H43" s="146"/>
      <c r="I43" s="139">
        <v>0</v>
      </c>
      <c r="J43" s="411"/>
      <c r="K43" s="142"/>
    </row>
    <row r="44" spans="2:11" ht="17.25" customHeight="1" hidden="1">
      <c r="B44" s="164" t="s">
        <v>509</v>
      </c>
      <c r="C44" s="165"/>
      <c r="D44" s="165"/>
      <c r="E44" s="165"/>
      <c r="F44" s="166"/>
      <c r="G44" s="146"/>
      <c r="H44" s="146"/>
      <c r="I44" s="139">
        <v>0</v>
      </c>
      <c r="J44" s="411"/>
      <c r="K44" s="142"/>
    </row>
    <row r="45" spans="2:11" ht="17.25" customHeight="1" hidden="1">
      <c r="B45" s="164" t="s">
        <v>525</v>
      </c>
      <c r="C45" s="165"/>
      <c r="D45" s="165"/>
      <c r="E45" s="165"/>
      <c r="F45" s="166"/>
      <c r="G45" s="146"/>
      <c r="H45" s="146"/>
      <c r="I45" s="139">
        <v>0</v>
      </c>
      <c r="J45" s="411"/>
      <c r="K45" s="142"/>
    </row>
    <row r="46" spans="2:11" ht="17.25" customHeight="1" hidden="1">
      <c r="B46" s="164" t="s">
        <v>512</v>
      </c>
      <c r="C46" s="165"/>
      <c r="D46" s="165"/>
      <c r="E46" s="165"/>
      <c r="F46" s="166"/>
      <c r="G46" s="146"/>
      <c r="H46" s="146"/>
      <c r="I46" s="139">
        <v>0</v>
      </c>
      <c r="J46" s="411"/>
      <c r="K46" s="142"/>
    </row>
    <row r="47" spans="2:11" s="134" customFormat="1" ht="22.5" customHeight="1" hidden="1">
      <c r="B47" s="161" t="s">
        <v>513</v>
      </c>
      <c r="C47" s="162">
        <v>0</v>
      </c>
      <c r="D47" s="162">
        <v>0</v>
      </c>
      <c r="E47" s="162">
        <v>0</v>
      </c>
      <c r="F47" s="163"/>
      <c r="G47" s="139">
        <v>0</v>
      </c>
      <c r="H47" s="139">
        <v>0</v>
      </c>
      <c r="I47" s="139">
        <v>0</v>
      </c>
      <c r="J47" s="409"/>
      <c r="K47" s="131"/>
    </row>
    <row r="48" spans="2:11" s="134" customFormat="1" ht="22.5" customHeight="1" hidden="1">
      <c r="B48" s="167" t="s">
        <v>514</v>
      </c>
      <c r="C48" s="168"/>
      <c r="D48" s="168"/>
      <c r="E48" s="168"/>
      <c r="F48" s="169"/>
      <c r="G48" s="170"/>
      <c r="H48" s="170"/>
      <c r="I48" s="171"/>
      <c r="J48" s="409"/>
      <c r="K48" s="131"/>
    </row>
    <row r="49" spans="2:11" s="134" customFormat="1" ht="22.5" customHeight="1" hidden="1">
      <c r="B49" s="161" t="s">
        <v>522</v>
      </c>
      <c r="C49" s="165">
        <v>0</v>
      </c>
      <c r="D49" s="162">
        <v>0</v>
      </c>
      <c r="E49" s="162">
        <v>0</v>
      </c>
      <c r="F49" s="163"/>
      <c r="G49" s="139"/>
      <c r="H49" s="139">
        <v>0</v>
      </c>
      <c r="I49" s="139">
        <v>0</v>
      </c>
      <c r="J49" s="409"/>
      <c r="K49" s="131"/>
    </row>
    <row r="50" spans="2:11" ht="17.25" customHeight="1" hidden="1">
      <c r="B50" s="164" t="s">
        <v>515</v>
      </c>
      <c r="C50" s="165"/>
      <c r="D50" s="165"/>
      <c r="E50" s="165"/>
      <c r="F50" s="166"/>
      <c r="G50" s="146"/>
      <c r="H50" s="146"/>
      <c r="I50" s="139">
        <v>0</v>
      </c>
      <c r="J50" s="411"/>
      <c r="K50" s="142"/>
    </row>
    <row r="51" spans="2:11" ht="17.25" customHeight="1" hidden="1">
      <c r="B51" s="164" t="s">
        <v>524</v>
      </c>
      <c r="C51" s="165"/>
      <c r="D51" s="165"/>
      <c r="E51" s="165"/>
      <c r="F51" s="166"/>
      <c r="G51" s="146"/>
      <c r="H51" s="146"/>
      <c r="I51" s="139">
        <v>0</v>
      </c>
      <c r="J51" s="411"/>
      <c r="K51" s="142"/>
    </row>
    <row r="52" spans="2:11" ht="17.25" customHeight="1" hidden="1">
      <c r="B52" s="164" t="s">
        <v>509</v>
      </c>
      <c r="C52" s="165"/>
      <c r="D52" s="165"/>
      <c r="E52" s="165"/>
      <c r="F52" s="166"/>
      <c r="G52" s="146"/>
      <c r="H52" s="146"/>
      <c r="I52" s="139">
        <v>0</v>
      </c>
      <c r="J52" s="411"/>
      <c r="K52" s="142"/>
    </row>
    <row r="53" spans="2:11" ht="17.25" customHeight="1" hidden="1">
      <c r="B53" s="164" t="s">
        <v>525</v>
      </c>
      <c r="C53" s="165"/>
      <c r="D53" s="165"/>
      <c r="E53" s="165"/>
      <c r="F53" s="166"/>
      <c r="G53" s="146"/>
      <c r="H53" s="146"/>
      <c r="I53" s="139">
        <v>0</v>
      </c>
      <c r="J53" s="411"/>
      <c r="K53" s="142"/>
    </row>
    <row r="54" spans="2:11" ht="17.25" customHeight="1" hidden="1">
      <c r="B54" s="164" t="s">
        <v>512</v>
      </c>
      <c r="C54" s="165"/>
      <c r="D54" s="165"/>
      <c r="E54" s="165"/>
      <c r="F54" s="166"/>
      <c r="G54" s="146"/>
      <c r="H54" s="146"/>
      <c r="I54" s="139">
        <v>0</v>
      </c>
      <c r="J54" s="411"/>
      <c r="K54" s="142"/>
    </row>
    <row r="55" spans="2:11" s="134" customFormat="1" ht="22.5" customHeight="1" hidden="1">
      <c r="B55" s="161" t="s">
        <v>526</v>
      </c>
      <c r="C55" s="162">
        <v>0</v>
      </c>
      <c r="D55" s="162">
        <v>0</v>
      </c>
      <c r="E55" s="162">
        <v>0</v>
      </c>
      <c r="F55" s="163"/>
      <c r="G55" s="139">
        <v>0</v>
      </c>
      <c r="H55" s="139">
        <v>0</v>
      </c>
      <c r="I55" s="139">
        <v>0</v>
      </c>
      <c r="J55" s="409"/>
      <c r="K55" s="131"/>
    </row>
    <row r="56" spans="2:11" s="134" customFormat="1" ht="22.5" customHeight="1" hidden="1">
      <c r="B56" s="167" t="s">
        <v>516</v>
      </c>
      <c r="C56" s="168"/>
      <c r="D56" s="168"/>
      <c r="E56" s="168"/>
      <c r="F56" s="169"/>
      <c r="G56" s="170"/>
      <c r="H56" s="170"/>
      <c r="I56" s="171"/>
      <c r="J56" s="409"/>
      <c r="K56" s="131"/>
    </row>
    <row r="57" spans="2:11" ht="17.25" customHeight="1" hidden="1">
      <c r="B57" s="164" t="s">
        <v>527</v>
      </c>
      <c r="C57" s="165">
        <v>0</v>
      </c>
      <c r="D57" s="165">
        <v>0</v>
      </c>
      <c r="E57" s="165">
        <v>0</v>
      </c>
      <c r="F57" s="166"/>
      <c r="G57" s="146">
        <v>0</v>
      </c>
      <c r="H57" s="146">
        <v>0</v>
      </c>
      <c r="I57" s="139">
        <v>0</v>
      </c>
      <c r="J57" s="411"/>
      <c r="K57" s="142"/>
    </row>
    <row r="58" spans="2:11" ht="17.25" customHeight="1" hidden="1">
      <c r="B58" s="172" t="s">
        <v>528</v>
      </c>
      <c r="C58" s="173">
        <v>0</v>
      </c>
      <c r="D58" s="173">
        <v>0</v>
      </c>
      <c r="E58" s="173">
        <v>0</v>
      </c>
      <c r="F58" s="174"/>
      <c r="G58" s="147">
        <v>0</v>
      </c>
      <c r="H58" s="147">
        <v>0</v>
      </c>
      <c r="I58" s="175">
        <v>0</v>
      </c>
      <c r="J58" s="411"/>
      <c r="K58" s="142"/>
    </row>
    <row r="59" spans="2:6" ht="18" customHeight="1">
      <c r="B59" s="150"/>
      <c r="C59" s="149"/>
      <c r="D59" s="149"/>
      <c r="E59" s="149"/>
      <c r="F59" s="151"/>
    </row>
    <row r="60" spans="2:6" ht="18" customHeight="1">
      <c r="B60" s="150"/>
      <c r="C60" s="149"/>
      <c r="D60" s="149"/>
      <c r="E60" s="149"/>
      <c r="F60" s="151"/>
    </row>
    <row r="61" spans="2:6" ht="18" customHeight="1">
      <c r="B61" s="150"/>
      <c r="C61" s="149"/>
      <c r="D61" s="149"/>
      <c r="E61" s="149"/>
      <c r="F61" s="149"/>
    </row>
    <row r="62" spans="2:6" ht="18" customHeight="1">
      <c r="B62" s="150"/>
      <c r="C62" s="176">
        <v>2037549170</v>
      </c>
      <c r="D62" s="176"/>
      <c r="E62" s="176"/>
      <c r="F62" s="176">
        <v>171738034</v>
      </c>
    </row>
    <row r="63" spans="2:6" ht="18" customHeight="1">
      <c r="B63" s="150"/>
      <c r="C63" s="149"/>
      <c r="D63" s="149"/>
      <c r="E63" s="149"/>
      <c r="F63" s="149"/>
    </row>
    <row r="64" spans="2:6" ht="18" customHeight="1">
      <c r="B64" s="150"/>
      <c r="C64" s="149">
        <v>-4917014580</v>
      </c>
      <c r="D64" s="149">
        <v>67299948059</v>
      </c>
      <c r="E64" s="149">
        <v>1299409762</v>
      </c>
      <c r="F64" s="149">
        <v>-108936461</v>
      </c>
    </row>
    <row r="65" spans="2:6" ht="18" customHeight="1">
      <c r="B65" s="150"/>
      <c r="C65" s="149"/>
      <c r="D65" s="149"/>
      <c r="E65" s="149"/>
      <c r="F65" s="149"/>
    </row>
    <row r="66" spans="2:6" ht="18" customHeight="1">
      <c r="B66" s="150"/>
      <c r="C66" s="149">
        <v>905731563</v>
      </c>
      <c r="D66" s="149"/>
      <c r="E66" s="149"/>
      <c r="F66" s="149"/>
    </row>
    <row r="67" spans="2:6" ht="18" customHeight="1">
      <c r="B67" s="150"/>
      <c r="C67" s="149">
        <v>164624001</v>
      </c>
      <c r="D67" s="149"/>
      <c r="E67" s="149"/>
      <c r="F67" s="149"/>
    </row>
    <row r="68" spans="2:6" ht="18" customHeight="1">
      <c r="B68" s="150"/>
      <c r="C68" s="149">
        <v>142770456</v>
      </c>
      <c r="D68" s="149"/>
      <c r="E68" s="149"/>
      <c r="F68" s="149"/>
    </row>
    <row r="69" spans="2:6" ht="18" customHeight="1">
      <c r="B69" s="150"/>
      <c r="C69" s="149">
        <v>51605182</v>
      </c>
      <c r="D69" s="149"/>
      <c r="E69" s="149"/>
      <c r="F69" s="149"/>
    </row>
    <row r="70" spans="2:6" ht="18" customHeight="1">
      <c r="B70" s="150"/>
      <c r="C70" s="149">
        <v>10925000</v>
      </c>
      <c r="D70" s="149"/>
      <c r="E70" s="149"/>
      <c r="F70" s="149"/>
    </row>
    <row r="71" spans="2:6" ht="18" customHeight="1">
      <c r="B71" s="150"/>
      <c r="C71" s="149">
        <v>248755294</v>
      </c>
      <c r="D71" s="149"/>
      <c r="E71" s="149"/>
      <c r="F71" s="149"/>
    </row>
    <row r="72" spans="2:6" ht="18" customHeight="1">
      <c r="B72" s="150"/>
      <c r="C72" s="149">
        <v>10500000</v>
      </c>
      <c r="D72" s="149"/>
      <c r="E72" s="149"/>
      <c r="F72" s="149"/>
    </row>
    <row r="73" spans="2:6" ht="18" customHeight="1">
      <c r="B73" s="150"/>
      <c r="C73" s="149">
        <v>171428568</v>
      </c>
      <c r="D73" s="149"/>
      <c r="E73" s="149"/>
      <c r="F73" s="149"/>
    </row>
    <row r="74" spans="2:6" ht="18" customHeight="1">
      <c r="B74" s="150"/>
      <c r="C74" s="149">
        <v>17047619</v>
      </c>
      <c r="D74" s="149"/>
      <c r="E74" s="149"/>
      <c r="F74" s="149"/>
    </row>
    <row r="75" spans="2:6" ht="18" customHeight="1">
      <c r="B75" s="150"/>
      <c r="C75" s="149">
        <v>31800000</v>
      </c>
      <c r="D75" s="149"/>
      <c r="E75" s="149"/>
      <c r="F75" s="149"/>
    </row>
    <row r="76" spans="2:6" ht="18" customHeight="1">
      <c r="B76" s="150"/>
      <c r="C76" s="149">
        <v>11238095</v>
      </c>
      <c r="D76" s="149"/>
      <c r="E76" s="149"/>
      <c r="F76" s="149"/>
    </row>
    <row r="77" spans="2:6" ht="18" customHeight="1">
      <c r="B77" s="150"/>
      <c r="C77" s="149">
        <v>26860000</v>
      </c>
      <c r="D77" s="149"/>
      <c r="E77" s="149"/>
      <c r="F77" s="149"/>
    </row>
    <row r="78" spans="2:6" ht="18" customHeight="1">
      <c r="B78" s="150"/>
      <c r="C78" s="149">
        <v>10941619</v>
      </c>
      <c r="D78" s="149"/>
      <c r="E78" s="149"/>
      <c r="F78" s="149"/>
    </row>
    <row r="79" spans="2:6" ht="18" customHeight="1">
      <c r="B79" s="150"/>
      <c r="C79" s="149">
        <v>37051145</v>
      </c>
      <c r="D79" s="149"/>
      <c r="E79" s="149"/>
      <c r="F79" s="149"/>
    </row>
    <row r="80" spans="2:6" ht="18" customHeight="1">
      <c r="B80" s="150"/>
      <c r="C80" s="149">
        <v>18956476</v>
      </c>
      <c r="D80" s="149"/>
      <c r="E80" s="149"/>
      <c r="F80" s="149"/>
    </row>
    <row r="81" spans="2:6" ht="18" customHeight="1">
      <c r="B81" s="150"/>
      <c r="C81" s="177">
        <v>1860235018</v>
      </c>
      <c r="D81" s="149"/>
      <c r="E81" s="149"/>
      <c r="F81" s="149"/>
    </row>
  </sheetData>
  <printOptions/>
  <pageMargins left="0.2" right="0.2" top="0.24" bottom="0.29" header="0.19" footer="0.5"/>
  <pageSetup firstPageNumber="6" useFirstPageNumber="1" horizontalDpi="600" verticalDpi="600" orientation="landscape" paperSize="9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69"/>
  <sheetViews>
    <sheetView showGridLines="0" workbookViewId="0" topLeftCell="A131">
      <selection activeCell="L118" sqref="L118"/>
    </sheetView>
  </sheetViews>
  <sheetFormatPr defaultColWidth="9.140625" defaultRowHeight="18" customHeight="1"/>
  <cols>
    <col min="1" max="1" width="3.8515625" style="112" customWidth="1"/>
    <col min="2" max="2" width="18.421875" style="113" customWidth="1"/>
    <col min="3" max="3" width="0.9921875" style="111" customWidth="1"/>
    <col min="4" max="4" width="15.140625" style="111" customWidth="1"/>
    <col min="5" max="5" width="0.5625" style="111" customWidth="1"/>
    <col min="6" max="6" width="12.8515625" style="111" customWidth="1"/>
    <col min="7" max="7" width="0.2890625" style="111" customWidth="1"/>
    <col min="8" max="8" width="15.7109375" style="114" customWidth="1"/>
    <col min="9" max="9" width="8.140625" style="114" customWidth="1"/>
    <col min="10" max="10" width="18.57421875" style="114" customWidth="1"/>
    <col min="11" max="11" width="0.2890625" style="111" customWidth="1"/>
    <col min="12" max="12" width="19.421875" style="110" bestFit="1" customWidth="1"/>
    <col min="13" max="13" width="0.71875" style="115" customWidth="1"/>
    <col min="14" max="14" width="19.421875" style="115" bestFit="1" customWidth="1"/>
    <col min="15" max="15" width="17.140625" style="109" customWidth="1"/>
    <col min="16" max="16" width="17.57421875" style="109" bestFit="1" customWidth="1"/>
    <col min="17" max="17" width="16.28125" style="109" bestFit="1" customWidth="1"/>
    <col min="18" max="18" width="16.28125" style="110" bestFit="1" customWidth="1"/>
    <col min="19" max="19" width="21.140625" style="111" customWidth="1"/>
    <col min="20" max="16384" width="9.140625" style="111" customWidth="1"/>
  </cols>
  <sheetData>
    <row r="1" spans="1:18" s="2" customFormat="1" ht="18" customHeight="1">
      <c r="A1" s="116" t="s">
        <v>207</v>
      </c>
      <c r="H1" s="3"/>
      <c r="I1" s="3"/>
      <c r="J1" s="3" t="s">
        <v>261</v>
      </c>
      <c r="L1" s="4"/>
      <c r="M1" s="5"/>
      <c r="N1" s="5"/>
      <c r="O1" s="5"/>
      <c r="P1" s="5"/>
      <c r="Q1" s="5"/>
      <c r="R1" s="4"/>
    </row>
    <row r="2" spans="1:18" s="7" customFormat="1" ht="15" customHeight="1">
      <c r="A2" s="6" t="s">
        <v>204</v>
      </c>
      <c r="H2" s="8"/>
      <c r="I2" s="8"/>
      <c r="J2" s="8" t="s">
        <v>245</v>
      </c>
      <c r="L2" s="9"/>
      <c r="M2" s="10"/>
      <c r="N2" s="10"/>
      <c r="O2" s="10"/>
      <c r="P2" s="10"/>
      <c r="Q2" s="10"/>
      <c r="R2" s="9"/>
    </row>
    <row r="3" spans="1:18" s="7" customFormat="1" ht="15" customHeight="1">
      <c r="A3" s="11" t="s">
        <v>205</v>
      </c>
      <c r="B3" s="12"/>
      <c r="C3" s="12"/>
      <c r="D3" s="12"/>
      <c r="E3" s="12"/>
      <c r="F3" s="12"/>
      <c r="G3" s="12"/>
      <c r="H3" s="13"/>
      <c r="I3" s="13"/>
      <c r="J3" s="13" t="s">
        <v>151</v>
      </c>
      <c r="L3" s="9"/>
      <c r="M3" s="10"/>
      <c r="N3" s="10"/>
      <c r="O3" s="10"/>
      <c r="P3" s="10"/>
      <c r="Q3" s="10"/>
      <c r="R3" s="9"/>
    </row>
    <row r="4" spans="2:18" s="7" customFormat="1" ht="9.75" customHeight="1">
      <c r="B4" s="69"/>
      <c r="H4" s="8"/>
      <c r="I4" s="8"/>
      <c r="J4" s="8"/>
      <c r="L4" s="104"/>
      <c r="M4" s="105"/>
      <c r="N4" s="105"/>
      <c r="O4" s="105"/>
      <c r="P4" s="105"/>
      <c r="Q4" s="105"/>
      <c r="R4" s="4"/>
    </row>
    <row r="5" spans="1:18" s="2" customFormat="1" ht="20.25" customHeight="1">
      <c r="A5" s="72" t="s">
        <v>367</v>
      </c>
      <c r="B5" s="15" t="s">
        <v>529</v>
      </c>
      <c r="H5" s="3"/>
      <c r="I5" s="3"/>
      <c r="J5" s="3"/>
      <c r="L5" s="104"/>
      <c r="M5" s="105"/>
      <c r="N5" s="105"/>
      <c r="O5" s="105"/>
      <c r="P5" s="105"/>
      <c r="Q5" s="105"/>
      <c r="R5" s="4"/>
    </row>
    <row r="6" spans="1:18" s="2" customFormat="1" ht="20.25" customHeight="1">
      <c r="A6" s="72" t="s">
        <v>386</v>
      </c>
      <c r="B6" s="560" t="s">
        <v>530</v>
      </c>
      <c r="H6" s="3"/>
      <c r="I6" s="3"/>
      <c r="J6" s="3"/>
      <c r="L6" s="104"/>
      <c r="M6" s="105"/>
      <c r="N6" s="105"/>
      <c r="O6" s="105"/>
      <c r="P6" s="105"/>
      <c r="Q6" s="105"/>
      <c r="R6" s="4"/>
    </row>
    <row r="7" spans="1:10" s="2" customFormat="1" ht="39" customHeight="1">
      <c r="A7" s="105"/>
      <c r="B7" s="344"/>
      <c r="C7" s="345"/>
      <c r="D7" s="345"/>
      <c r="E7" s="345"/>
      <c r="F7" s="346" t="s">
        <v>253</v>
      </c>
      <c r="G7" s="345"/>
      <c r="H7" s="346" t="s">
        <v>254</v>
      </c>
      <c r="I7" s="347"/>
      <c r="J7" s="346" t="s">
        <v>505</v>
      </c>
    </row>
    <row r="8" spans="1:10" s="2" customFormat="1" ht="29.25" customHeight="1">
      <c r="A8" s="105"/>
      <c r="B8" s="348" t="s">
        <v>532</v>
      </c>
      <c r="C8" s="348"/>
      <c r="D8" s="348"/>
      <c r="E8" s="348"/>
      <c r="F8" s="348"/>
      <c r="G8" s="348"/>
      <c r="H8" s="348"/>
      <c r="I8" s="349"/>
      <c r="J8" s="350"/>
    </row>
    <row r="9" spans="1:10" s="178" customFormat="1" ht="19.5" customHeight="1">
      <c r="A9" s="105"/>
      <c r="B9" s="345" t="s">
        <v>311</v>
      </c>
      <c r="C9" s="345"/>
      <c r="D9" s="345"/>
      <c r="E9" s="345"/>
      <c r="F9" s="351">
        <v>965540364</v>
      </c>
      <c r="G9" s="352"/>
      <c r="H9" s="351">
        <v>34169524</v>
      </c>
      <c r="I9" s="353"/>
      <c r="J9" s="354">
        <f>F9+H9</f>
        <v>999709888</v>
      </c>
    </row>
    <row r="10" spans="1:10" s="178" customFormat="1" ht="19.5" customHeight="1">
      <c r="A10" s="105"/>
      <c r="B10" s="344" t="s">
        <v>260</v>
      </c>
      <c r="C10" s="344"/>
      <c r="D10" s="344"/>
      <c r="E10" s="344"/>
      <c r="F10" s="355"/>
      <c r="G10" s="356"/>
      <c r="H10" s="355"/>
      <c r="I10" s="357"/>
      <c r="J10" s="358"/>
    </row>
    <row r="11" spans="1:10" s="7" customFormat="1" ht="19.5" customHeight="1">
      <c r="A11" s="89"/>
      <c r="B11" s="344" t="s">
        <v>259</v>
      </c>
      <c r="C11" s="344"/>
      <c r="D11" s="344"/>
      <c r="E11" s="344"/>
      <c r="F11" s="355"/>
      <c r="G11" s="356"/>
      <c r="H11" s="355"/>
      <c r="I11" s="359"/>
      <c r="J11" s="358"/>
    </row>
    <row r="12" spans="1:10" s="7" customFormat="1" ht="19.5" customHeight="1" hidden="1">
      <c r="A12" s="89"/>
      <c r="B12" s="345" t="s">
        <v>255</v>
      </c>
      <c r="C12" s="345"/>
      <c r="D12" s="345"/>
      <c r="E12" s="345"/>
      <c r="F12" s="351"/>
      <c r="G12" s="360"/>
      <c r="H12" s="351"/>
      <c r="I12" s="353"/>
      <c r="J12" s="351"/>
    </row>
    <row r="13" spans="1:10" s="7" customFormat="1" ht="19.5" customHeight="1" hidden="1">
      <c r="A13" s="89"/>
      <c r="B13" s="361"/>
      <c r="C13" s="361"/>
      <c r="D13" s="361"/>
      <c r="E13" s="361"/>
      <c r="F13" s="362"/>
      <c r="G13" s="362"/>
      <c r="H13" s="363"/>
      <c r="I13" s="364"/>
      <c r="J13" s="363"/>
    </row>
    <row r="14" spans="1:10" s="7" customFormat="1" ht="19.5" customHeight="1" hidden="1">
      <c r="A14" s="89"/>
      <c r="B14" s="348" t="s">
        <v>256</v>
      </c>
      <c r="C14" s="344"/>
      <c r="D14" s="344"/>
      <c r="E14" s="344"/>
      <c r="F14" s="365"/>
      <c r="G14" s="365"/>
      <c r="H14" s="357"/>
      <c r="I14" s="357"/>
      <c r="J14" s="357"/>
    </row>
    <row r="15" spans="1:10" s="7" customFormat="1" ht="19.5" customHeight="1">
      <c r="A15" s="89"/>
      <c r="B15" s="345" t="s">
        <v>120</v>
      </c>
      <c r="C15" s="344"/>
      <c r="D15" s="344"/>
      <c r="E15" s="344"/>
      <c r="F15" s="368">
        <f>F9</f>
        <v>965540364</v>
      </c>
      <c r="G15" s="365"/>
      <c r="H15" s="357">
        <f>H9</f>
        <v>34169524</v>
      </c>
      <c r="I15" s="357"/>
      <c r="J15" s="357">
        <f>F15+H15</f>
        <v>999709888</v>
      </c>
    </row>
    <row r="16" spans="1:10" s="7" customFormat="1" ht="10.5" customHeight="1">
      <c r="A16" s="89"/>
      <c r="B16" s="345"/>
      <c r="C16" s="344"/>
      <c r="D16" s="344"/>
      <c r="E16" s="344"/>
      <c r="F16" s="365"/>
      <c r="G16" s="365"/>
      <c r="H16" s="357"/>
      <c r="I16" s="357"/>
      <c r="J16" s="357"/>
    </row>
    <row r="17" spans="1:10" s="7" customFormat="1" ht="19.5" customHeight="1">
      <c r="A17" s="89"/>
      <c r="B17" s="348" t="s">
        <v>256</v>
      </c>
      <c r="C17" s="344"/>
      <c r="D17" s="344"/>
      <c r="E17" s="344"/>
      <c r="F17" s="365"/>
      <c r="G17" s="365"/>
      <c r="H17" s="357"/>
      <c r="I17" s="357"/>
      <c r="J17" s="357"/>
    </row>
    <row r="18" spans="1:10" s="7" customFormat="1" ht="19.5" customHeight="1">
      <c r="A18" s="89"/>
      <c r="B18" s="345" t="str">
        <f>B9</f>
        <v>Sè d­ ngµy 1/1/2012</v>
      </c>
      <c r="C18" s="344"/>
      <c r="D18" s="344"/>
      <c r="E18" s="344"/>
      <c r="F18" s="368">
        <f>136854855+38621616</f>
        <v>175476471</v>
      </c>
      <c r="G18" s="365"/>
      <c r="H18" s="357">
        <v>34169524</v>
      </c>
      <c r="I18" s="357"/>
      <c r="J18" s="357">
        <f>F18+H18</f>
        <v>209645995</v>
      </c>
    </row>
    <row r="19" spans="1:10" s="7" customFormat="1" ht="19.5" customHeight="1">
      <c r="A19" s="89"/>
      <c r="B19" s="344" t="s">
        <v>258</v>
      </c>
      <c r="C19" s="344"/>
      <c r="D19" s="344"/>
      <c r="E19" s="344"/>
      <c r="F19" s="356">
        <v>28966212</v>
      </c>
      <c r="G19" s="365"/>
      <c r="H19" s="357"/>
      <c r="I19" s="357"/>
      <c r="J19" s="357">
        <f>F19</f>
        <v>28966212</v>
      </c>
    </row>
    <row r="20" spans="1:10" s="7" customFormat="1" ht="19.5" customHeight="1">
      <c r="A20" s="89"/>
      <c r="B20" s="367" t="s">
        <v>259</v>
      </c>
      <c r="C20" s="344"/>
      <c r="D20" s="344"/>
      <c r="E20" s="344"/>
      <c r="F20" s="356"/>
      <c r="G20" s="365"/>
      <c r="H20" s="357"/>
      <c r="I20" s="357"/>
      <c r="J20" s="357">
        <f>F20</f>
        <v>0</v>
      </c>
    </row>
    <row r="21" spans="1:10" s="7" customFormat="1" ht="19.5" customHeight="1" hidden="1">
      <c r="A21" s="89"/>
      <c r="B21" s="344" t="s">
        <v>257</v>
      </c>
      <c r="C21" s="344"/>
      <c r="D21" s="344"/>
      <c r="E21" s="344"/>
      <c r="F21" s="366"/>
      <c r="G21" s="356"/>
      <c r="H21" s="355"/>
      <c r="I21" s="356"/>
      <c r="J21" s="357">
        <f>F21</f>
        <v>0</v>
      </c>
    </row>
    <row r="22" spans="1:10" s="7" customFormat="1" ht="19.5" customHeight="1" hidden="1">
      <c r="A22" s="89"/>
      <c r="B22" s="367" t="s">
        <v>538</v>
      </c>
      <c r="C22" s="344"/>
      <c r="D22" s="344"/>
      <c r="E22" s="344"/>
      <c r="F22" s="355"/>
      <c r="G22" s="356"/>
      <c r="H22" s="355"/>
      <c r="I22" s="359"/>
      <c r="J22" s="357">
        <f>F22</f>
        <v>0</v>
      </c>
    </row>
    <row r="23" spans="1:10" s="178" customFormat="1" ht="19.5" customHeight="1">
      <c r="A23" s="105"/>
      <c r="B23" s="345" t="str">
        <f>B15</f>
        <v>Sè d­ ngµy 30/09/2012</v>
      </c>
      <c r="C23" s="344"/>
      <c r="D23" s="344"/>
      <c r="E23" s="344"/>
      <c r="F23" s="351">
        <f>F18+F19</f>
        <v>204442683</v>
      </c>
      <c r="G23" s="351">
        <f>G18+G19</f>
        <v>0</v>
      </c>
      <c r="H23" s="351">
        <f>H18+H19</f>
        <v>34169524</v>
      </c>
      <c r="I23" s="351">
        <f>I18+I19</f>
        <v>0</v>
      </c>
      <c r="J23" s="357">
        <f>F23+H23</f>
        <v>238612207</v>
      </c>
    </row>
    <row r="24" spans="1:10" s="2" customFormat="1" ht="9.75" customHeight="1">
      <c r="A24" s="105"/>
      <c r="B24" s="344"/>
      <c r="C24" s="344"/>
      <c r="D24" s="344"/>
      <c r="E24" s="344"/>
      <c r="F24" s="356"/>
      <c r="G24" s="356"/>
      <c r="H24" s="357"/>
      <c r="I24" s="357"/>
      <c r="J24" s="357"/>
    </row>
    <row r="25" spans="1:10" s="178" customFormat="1" ht="19.5" customHeight="1">
      <c r="A25" s="105"/>
      <c r="B25" s="581" t="s">
        <v>533</v>
      </c>
      <c r="C25" s="582"/>
      <c r="D25" s="582"/>
      <c r="E25" s="582"/>
      <c r="F25" s="583"/>
      <c r="G25" s="583"/>
      <c r="H25" s="583"/>
      <c r="I25" s="584"/>
      <c r="J25" s="584"/>
    </row>
    <row r="26" spans="1:10" s="178" customFormat="1" ht="19.5" customHeight="1">
      <c r="A26" s="105"/>
      <c r="B26" s="585" t="str">
        <f>B9</f>
        <v>Sè d­ ngµy 1/1/2012</v>
      </c>
      <c r="C26" s="585"/>
      <c r="D26" s="585"/>
      <c r="E26" s="585"/>
      <c r="F26" s="586">
        <f>F15-F18</f>
        <v>790063893</v>
      </c>
      <c r="G26" s="587"/>
      <c r="H26" s="588"/>
      <c r="I26" s="589"/>
      <c r="J26" s="590">
        <f>F26</f>
        <v>790063893</v>
      </c>
    </row>
    <row r="27" spans="1:10" s="7" customFormat="1" ht="23.25" customHeight="1">
      <c r="A27" s="89"/>
      <c r="B27" s="585" t="str">
        <f>B23</f>
        <v>Sè d­ ngµy 30/09/2012</v>
      </c>
      <c r="C27" s="585"/>
      <c r="D27" s="585"/>
      <c r="E27" s="585"/>
      <c r="F27" s="586">
        <f>F26-F19</f>
        <v>761097681</v>
      </c>
      <c r="G27" s="587"/>
      <c r="H27" s="588"/>
      <c r="I27" s="589"/>
      <c r="J27" s="590">
        <f>F27</f>
        <v>761097681</v>
      </c>
    </row>
    <row r="28" spans="1:6" s="7" customFormat="1" ht="19.5" customHeight="1" hidden="1">
      <c r="A28" s="89"/>
      <c r="B28" s="89"/>
      <c r="C28" s="89"/>
      <c r="D28" s="89"/>
      <c r="E28" s="89"/>
      <c r="F28" s="9"/>
    </row>
    <row r="29" spans="2:18" s="178" customFormat="1" ht="15" customHeight="1">
      <c r="B29" s="179"/>
      <c r="C29" s="105"/>
      <c r="D29" s="180"/>
      <c r="E29" s="180"/>
      <c r="F29" s="181"/>
      <c r="G29" s="104"/>
      <c r="H29" s="181"/>
      <c r="I29" s="181"/>
      <c r="J29" s="182"/>
      <c r="L29" s="104"/>
      <c r="M29" s="105"/>
      <c r="N29" s="105"/>
      <c r="O29" s="105"/>
      <c r="P29" s="105"/>
      <c r="Q29" s="105"/>
      <c r="R29" s="104"/>
    </row>
    <row r="30" spans="1:18" s="7" customFormat="1" ht="19.5" customHeight="1">
      <c r="A30" s="72" t="s">
        <v>389</v>
      </c>
      <c r="B30" s="15" t="s">
        <v>534</v>
      </c>
      <c r="H30" s="78"/>
      <c r="I30" s="75"/>
      <c r="J30" s="74" t="s">
        <v>119</v>
      </c>
      <c r="L30" s="4"/>
      <c r="M30" s="105"/>
      <c r="N30" s="105"/>
      <c r="O30" s="105"/>
      <c r="P30" s="105"/>
      <c r="Q30" s="105"/>
      <c r="R30" s="4"/>
    </row>
    <row r="31" spans="2:18" s="2" customFormat="1" ht="4.5" customHeight="1">
      <c r="B31" s="15"/>
      <c r="C31" s="183"/>
      <c r="D31" s="183"/>
      <c r="E31" s="183"/>
      <c r="F31" s="183"/>
      <c r="G31" s="183"/>
      <c r="H31" s="82"/>
      <c r="I31" s="3"/>
      <c r="J31" s="3"/>
      <c r="L31" s="104"/>
      <c r="M31" s="105"/>
      <c r="N31" s="105"/>
      <c r="O31" s="105"/>
      <c r="P31" s="105"/>
      <c r="Q31" s="105"/>
      <c r="R31" s="4"/>
    </row>
    <row r="32" spans="2:18" s="2" customFormat="1" ht="19.5" customHeight="1">
      <c r="B32" s="15" t="s">
        <v>536</v>
      </c>
      <c r="C32" s="183"/>
      <c r="D32" s="183"/>
      <c r="E32" s="183"/>
      <c r="F32" s="183"/>
      <c r="G32" s="183"/>
      <c r="H32" s="381"/>
      <c r="I32" s="341"/>
      <c r="J32" s="341">
        <v>5959804240</v>
      </c>
      <c r="K32" s="184"/>
      <c r="L32" s="104"/>
      <c r="M32" s="105"/>
      <c r="N32" s="105"/>
      <c r="O32" s="105"/>
      <c r="P32" s="105"/>
      <c r="Q32" s="105"/>
      <c r="R32" s="4"/>
    </row>
    <row r="33" spans="2:18" s="90" customFormat="1" ht="19.5" customHeight="1">
      <c r="B33" s="706" t="s">
        <v>306</v>
      </c>
      <c r="H33" s="307"/>
      <c r="I33" s="707"/>
      <c r="J33" s="707">
        <v>4437547642</v>
      </c>
      <c r="K33" s="708"/>
      <c r="L33" s="104"/>
      <c r="M33" s="105"/>
      <c r="N33" s="105"/>
      <c r="O33" s="105"/>
      <c r="P33" s="105"/>
      <c r="Q33" s="105"/>
      <c r="R33" s="104"/>
    </row>
    <row r="34" spans="2:18" s="7" customFormat="1" ht="18" customHeight="1" thickBot="1">
      <c r="B34" s="103" t="s">
        <v>268</v>
      </c>
      <c r="C34" s="187"/>
      <c r="D34" s="187"/>
      <c r="E34" s="187"/>
      <c r="F34" s="5"/>
      <c r="G34" s="2"/>
      <c r="H34" s="381"/>
      <c r="I34" s="341"/>
      <c r="J34" s="343">
        <f>J32</f>
        <v>5959804240</v>
      </c>
      <c r="K34" s="184"/>
      <c r="L34" s="104">
        <v>0</v>
      </c>
      <c r="M34" s="105"/>
      <c r="N34" s="188">
        <v>0</v>
      </c>
      <c r="O34" s="105"/>
      <c r="P34" s="105"/>
      <c r="Q34" s="105"/>
      <c r="R34" s="4"/>
    </row>
    <row r="35" spans="1:18" s="2" customFormat="1" ht="32.25" customHeight="1" hidden="1">
      <c r="A35" s="72"/>
      <c r="B35" s="189" t="s">
        <v>498</v>
      </c>
      <c r="C35" s="775" t="s">
        <v>535</v>
      </c>
      <c r="D35" s="776"/>
      <c r="E35" s="777"/>
      <c r="F35" s="778" t="s">
        <v>537</v>
      </c>
      <c r="G35" s="777"/>
      <c r="H35" s="779" t="s">
        <v>538</v>
      </c>
      <c r="I35" s="780"/>
      <c r="J35" s="781" t="s">
        <v>538</v>
      </c>
      <c r="K35" s="782"/>
      <c r="L35" s="104"/>
      <c r="M35" s="105"/>
      <c r="N35" s="105"/>
      <c r="O35" s="105"/>
      <c r="P35" s="105"/>
      <c r="Q35" s="105"/>
      <c r="R35" s="4"/>
    </row>
    <row r="36" spans="1:18" s="2" customFormat="1" ht="40.5" customHeight="1" hidden="1">
      <c r="A36" s="72"/>
      <c r="B36" s="190" t="s">
        <v>539</v>
      </c>
      <c r="C36" s="191"/>
      <c r="D36" s="192"/>
      <c r="E36" s="193"/>
      <c r="F36" s="192">
        <v>0</v>
      </c>
      <c r="G36" s="193"/>
      <c r="H36" s="192">
        <v>0</v>
      </c>
      <c r="I36" s="193"/>
      <c r="J36" s="194">
        <v>0</v>
      </c>
      <c r="K36" s="195"/>
      <c r="L36" s="104">
        <v>0</v>
      </c>
      <c r="M36" s="105"/>
      <c r="N36" s="188">
        <v>0</v>
      </c>
      <c r="O36" s="105"/>
      <c r="P36" s="105"/>
      <c r="Q36" s="105"/>
      <c r="R36" s="4"/>
    </row>
    <row r="37" spans="1:18" s="7" customFormat="1" ht="19.5" customHeight="1" hidden="1">
      <c r="A37" s="97"/>
      <c r="B37" s="196" t="s">
        <v>540</v>
      </c>
      <c r="C37" s="197"/>
      <c r="D37" s="198">
        <v>0</v>
      </c>
      <c r="E37" s="199"/>
      <c r="F37" s="197"/>
      <c r="G37" s="199"/>
      <c r="H37" s="197">
        <v>0</v>
      </c>
      <c r="I37" s="199"/>
      <c r="J37" s="200">
        <v>0</v>
      </c>
      <c r="K37" s="201"/>
      <c r="L37" s="88"/>
      <c r="M37" s="89"/>
      <c r="N37" s="89"/>
      <c r="O37" s="89"/>
      <c r="P37" s="89"/>
      <c r="Q37" s="89"/>
      <c r="R37" s="9"/>
    </row>
    <row r="38" spans="1:18" s="7" customFormat="1" ht="19.5" customHeight="1" hidden="1">
      <c r="A38" s="97"/>
      <c r="B38" s="196" t="s">
        <v>541</v>
      </c>
      <c r="C38" s="197"/>
      <c r="D38" s="198"/>
      <c r="E38" s="199"/>
      <c r="F38" s="197">
        <v>0</v>
      </c>
      <c r="G38" s="199"/>
      <c r="H38" s="197">
        <v>0</v>
      </c>
      <c r="I38" s="199"/>
      <c r="J38" s="200">
        <v>0</v>
      </c>
      <c r="K38" s="201"/>
      <c r="L38" s="88"/>
      <c r="M38" s="89"/>
      <c r="N38" s="89"/>
      <c r="O38" s="89"/>
      <c r="P38" s="89"/>
      <c r="Q38" s="89"/>
      <c r="R38" s="9"/>
    </row>
    <row r="39" spans="1:18" s="7" customFormat="1" ht="19.5" customHeight="1" hidden="1">
      <c r="A39" s="97"/>
      <c r="B39" s="196" t="s">
        <v>542</v>
      </c>
      <c r="C39" s="197"/>
      <c r="D39" s="198"/>
      <c r="E39" s="199"/>
      <c r="F39" s="197">
        <v>0</v>
      </c>
      <c r="G39" s="199"/>
      <c r="H39" s="197">
        <v>0</v>
      </c>
      <c r="I39" s="199"/>
      <c r="J39" s="200">
        <v>0</v>
      </c>
      <c r="K39" s="201"/>
      <c r="L39" s="88"/>
      <c r="M39" s="89"/>
      <c r="N39" s="89"/>
      <c r="O39" s="89"/>
      <c r="P39" s="89"/>
      <c r="Q39" s="89"/>
      <c r="R39" s="9"/>
    </row>
    <row r="40" spans="1:18" s="7" customFormat="1" ht="19.5" customHeight="1" hidden="1">
      <c r="A40" s="97"/>
      <c r="B40" s="202" t="s">
        <v>543</v>
      </c>
      <c r="C40" s="203"/>
      <c r="D40" s="204"/>
      <c r="E40" s="205"/>
      <c r="F40" s="203">
        <v>0</v>
      </c>
      <c r="G40" s="205"/>
      <c r="H40" s="203">
        <v>0</v>
      </c>
      <c r="I40" s="205"/>
      <c r="J40" s="206">
        <v>0</v>
      </c>
      <c r="K40" s="207"/>
      <c r="L40" s="88"/>
      <c r="M40" s="89"/>
      <c r="N40" s="89"/>
      <c r="O40" s="89"/>
      <c r="P40" s="89"/>
      <c r="Q40" s="89"/>
      <c r="R40" s="9"/>
    </row>
    <row r="41" spans="1:18" s="2" customFormat="1" ht="33" customHeight="1" hidden="1">
      <c r="A41" s="72"/>
      <c r="B41" s="208" t="s">
        <v>514</v>
      </c>
      <c r="C41" s="209"/>
      <c r="D41" s="210"/>
      <c r="E41" s="211"/>
      <c r="F41" s="210"/>
      <c r="G41" s="211"/>
      <c r="H41" s="210">
        <v>0</v>
      </c>
      <c r="I41" s="211"/>
      <c r="J41" s="212">
        <v>0</v>
      </c>
      <c r="K41" s="213"/>
      <c r="L41" s="104">
        <v>0</v>
      </c>
      <c r="M41" s="105"/>
      <c r="N41" s="188">
        <v>0</v>
      </c>
      <c r="O41" s="105"/>
      <c r="P41" s="105"/>
      <c r="Q41" s="105"/>
      <c r="R41" s="4"/>
    </row>
    <row r="42" spans="1:18" s="7" customFormat="1" ht="19.5" customHeight="1" hidden="1">
      <c r="A42" s="97"/>
      <c r="B42" s="196" t="s">
        <v>540</v>
      </c>
      <c r="C42" s="197"/>
      <c r="D42" s="198"/>
      <c r="E42" s="199"/>
      <c r="F42" s="197"/>
      <c r="G42" s="199"/>
      <c r="H42" s="197">
        <v>0</v>
      </c>
      <c r="I42" s="199"/>
      <c r="J42" s="200">
        <v>0</v>
      </c>
      <c r="K42" s="201"/>
      <c r="L42" s="88"/>
      <c r="M42" s="89"/>
      <c r="N42" s="89"/>
      <c r="O42" s="89"/>
      <c r="P42" s="89"/>
      <c r="Q42" s="89"/>
      <c r="R42" s="9"/>
    </row>
    <row r="43" spans="1:18" s="7" customFormat="1" ht="19.5" customHeight="1" hidden="1">
      <c r="A43" s="97"/>
      <c r="B43" s="196" t="s">
        <v>541</v>
      </c>
      <c r="C43" s="197">
        <v>8530273892</v>
      </c>
      <c r="D43" s="198"/>
      <c r="E43" s="199"/>
      <c r="F43" s="197"/>
      <c r="G43" s="199"/>
      <c r="H43" s="197">
        <v>0</v>
      </c>
      <c r="I43" s="199"/>
      <c r="J43" s="200">
        <v>0</v>
      </c>
      <c r="K43" s="201"/>
      <c r="L43" s="88"/>
      <c r="M43" s="89"/>
      <c r="N43" s="89"/>
      <c r="O43" s="89"/>
      <c r="P43" s="89"/>
      <c r="Q43" s="89"/>
      <c r="R43" s="9"/>
    </row>
    <row r="44" spans="1:18" s="7" customFormat="1" ht="19.5" customHeight="1" hidden="1">
      <c r="A44" s="97"/>
      <c r="B44" s="196" t="s">
        <v>542</v>
      </c>
      <c r="C44" s="197"/>
      <c r="D44" s="198"/>
      <c r="E44" s="199"/>
      <c r="F44" s="197"/>
      <c r="G44" s="199"/>
      <c r="H44" s="197">
        <v>0</v>
      </c>
      <c r="I44" s="199"/>
      <c r="J44" s="200">
        <v>0</v>
      </c>
      <c r="K44" s="201"/>
      <c r="L44" s="100"/>
      <c r="M44" s="89"/>
      <c r="N44" s="89"/>
      <c r="O44" s="89"/>
      <c r="P44" s="89"/>
      <c r="Q44" s="89"/>
      <c r="R44" s="9"/>
    </row>
    <row r="45" spans="1:18" s="7" customFormat="1" ht="19.5" customHeight="1" hidden="1">
      <c r="A45" s="97"/>
      <c r="B45" s="196" t="s">
        <v>543</v>
      </c>
      <c r="C45" s="197"/>
      <c r="D45" s="198">
        <v>0</v>
      </c>
      <c r="E45" s="199"/>
      <c r="F45" s="197">
        <v>0</v>
      </c>
      <c r="G45" s="199"/>
      <c r="H45" s="197">
        <v>0</v>
      </c>
      <c r="I45" s="199"/>
      <c r="J45" s="200">
        <v>0</v>
      </c>
      <c r="K45" s="201"/>
      <c r="L45" s="88"/>
      <c r="M45" s="89"/>
      <c r="N45" s="89"/>
      <c r="O45" s="89"/>
      <c r="P45" s="89"/>
      <c r="Q45" s="89"/>
      <c r="R45" s="9"/>
    </row>
    <row r="46" spans="1:18" s="2" customFormat="1" ht="45.75" customHeight="1" hidden="1">
      <c r="A46" s="72"/>
      <c r="B46" s="190" t="s">
        <v>544</v>
      </c>
      <c r="C46" s="191"/>
      <c r="D46" s="192">
        <v>0</v>
      </c>
      <c r="E46" s="193"/>
      <c r="F46" s="192">
        <v>0</v>
      </c>
      <c r="G46" s="193"/>
      <c r="H46" s="192">
        <v>0</v>
      </c>
      <c r="I46" s="193"/>
      <c r="J46" s="194">
        <v>0</v>
      </c>
      <c r="K46" s="195"/>
      <c r="L46" s="104">
        <v>0</v>
      </c>
      <c r="M46" s="105"/>
      <c r="N46" s="188">
        <v>0</v>
      </c>
      <c r="O46" s="105"/>
      <c r="P46" s="105"/>
      <c r="Q46" s="105"/>
      <c r="R46" s="4"/>
    </row>
    <row r="47" spans="1:18" s="7" customFormat="1" ht="19.5" customHeight="1" hidden="1">
      <c r="A47" s="97"/>
      <c r="B47" s="196" t="s">
        <v>540</v>
      </c>
      <c r="C47" s="197">
        <v>0</v>
      </c>
      <c r="D47" s="198">
        <v>0</v>
      </c>
      <c r="E47" s="199"/>
      <c r="F47" s="197">
        <v>0</v>
      </c>
      <c r="G47" s="199"/>
      <c r="H47" s="197">
        <v>0</v>
      </c>
      <c r="I47" s="199"/>
      <c r="J47" s="200">
        <v>0</v>
      </c>
      <c r="K47" s="201"/>
      <c r="L47" s="88"/>
      <c r="M47" s="89"/>
      <c r="N47" s="89"/>
      <c r="O47" s="89"/>
      <c r="P47" s="89"/>
      <c r="Q47" s="89"/>
      <c r="R47" s="9"/>
    </row>
    <row r="48" spans="1:18" s="7" customFormat="1" ht="19.5" customHeight="1" hidden="1">
      <c r="A48" s="97"/>
      <c r="B48" s="196" t="s">
        <v>541</v>
      </c>
      <c r="C48" s="197">
        <v>-8530273892</v>
      </c>
      <c r="D48" s="198">
        <v>0</v>
      </c>
      <c r="E48" s="199"/>
      <c r="F48" s="197">
        <v>0</v>
      </c>
      <c r="G48" s="199"/>
      <c r="H48" s="197">
        <v>0</v>
      </c>
      <c r="I48" s="199"/>
      <c r="J48" s="200">
        <v>0</v>
      </c>
      <c r="K48" s="201"/>
      <c r="L48" s="88"/>
      <c r="M48" s="89"/>
      <c r="N48" s="89"/>
      <c r="O48" s="89"/>
      <c r="P48" s="89"/>
      <c r="Q48" s="89"/>
      <c r="R48" s="9"/>
    </row>
    <row r="49" spans="1:18" s="7" customFormat="1" ht="19.5" customHeight="1" hidden="1">
      <c r="A49" s="97"/>
      <c r="B49" s="196" t="s">
        <v>542</v>
      </c>
      <c r="C49" s="197">
        <v>0</v>
      </c>
      <c r="D49" s="198">
        <v>0</v>
      </c>
      <c r="E49" s="199"/>
      <c r="F49" s="197">
        <v>0</v>
      </c>
      <c r="G49" s="199"/>
      <c r="H49" s="197">
        <v>0</v>
      </c>
      <c r="I49" s="199"/>
      <c r="J49" s="200">
        <v>0</v>
      </c>
      <c r="K49" s="201"/>
      <c r="L49" s="88"/>
      <c r="M49" s="89"/>
      <c r="N49" s="89"/>
      <c r="O49" s="89"/>
      <c r="P49" s="89"/>
      <c r="Q49" s="89"/>
      <c r="R49" s="9"/>
    </row>
    <row r="50" spans="1:18" s="7" customFormat="1" ht="19.5" customHeight="1" hidden="1">
      <c r="A50" s="97"/>
      <c r="B50" s="202" t="s">
        <v>543</v>
      </c>
      <c r="C50" s="203">
        <v>0</v>
      </c>
      <c r="D50" s="204">
        <v>0</v>
      </c>
      <c r="E50" s="205"/>
      <c r="F50" s="203">
        <v>0</v>
      </c>
      <c r="G50" s="205"/>
      <c r="H50" s="203">
        <v>0</v>
      </c>
      <c r="I50" s="205"/>
      <c r="J50" s="206">
        <v>0</v>
      </c>
      <c r="K50" s="207"/>
      <c r="L50" s="88"/>
      <c r="M50" s="89"/>
      <c r="N50" s="89"/>
      <c r="O50" s="89"/>
      <c r="P50" s="89"/>
      <c r="Q50" s="89"/>
      <c r="R50" s="9"/>
    </row>
    <row r="51" spans="1:18" s="7" customFormat="1" ht="12" customHeight="1" thickTop="1">
      <c r="A51" s="97"/>
      <c r="B51" s="69"/>
      <c r="H51" s="8"/>
      <c r="I51" s="8"/>
      <c r="J51" s="114"/>
      <c r="K51" s="114"/>
      <c r="L51" s="88"/>
      <c r="M51" s="89"/>
      <c r="N51" s="89"/>
      <c r="O51" s="89"/>
      <c r="P51" s="89"/>
      <c r="Q51" s="89"/>
      <c r="R51" s="9"/>
    </row>
    <row r="52" spans="1:18" s="7" customFormat="1" ht="12" customHeight="1">
      <c r="A52" s="97"/>
      <c r="B52" s="69"/>
      <c r="H52" s="8"/>
      <c r="I52" s="8"/>
      <c r="J52" s="114"/>
      <c r="K52" s="114"/>
      <c r="L52" s="88"/>
      <c r="M52" s="89"/>
      <c r="N52" s="89"/>
      <c r="O52" s="89"/>
      <c r="P52" s="89"/>
      <c r="Q52" s="89"/>
      <c r="R52" s="9"/>
    </row>
    <row r="53" spans="1:18" s="2" customFormat="1" ht="19.5" customHeight="1">
      <c r="A53" s="72" t="s">
        <v>404</v>
      </c>
      <c r="B53" s="15" t="s">
        <v>312</v>
      </c>
      <c r="H53" s="3"/>
      <c r="I53" s="3"/>
      <c r="J53" s="74" t="str">
        <f>J30</f>
        <v>Sè 30/09/2012</v>
      </c>
      <c r="K53" s="184"/>
      <c r="L53" s="104"/>
      <c r="M53" s="105"/>
      <c r="N53" s="105"/>
      <c r="O53" s="105"/>
      <c r="P53" s="105"/>
      <c r="Q53" s="105"/>
      <c r="R53" s="4"/>
    </row>
    <row r="54" spans="1:18" s="7" customFormat="1" ht="18" customHeight="1">
      <c r="A54" s="72" t="s">
        <v>313</v>
      </c>
      <c r="B54" s="15" t="s">
        <v>2</v>
      </c>
      <c r="F54" s="10"/>
      <c r="G54" s="10"/>
      <c r="H54" s="78"/>
      <c r="I54" s="75"/>
      <c r="J54" s="78"/>
      <c r="K54" s="214"/>
      <c r="L54" s="104"/>
      <c r="M54" s="105"/>
      <c r="N54" s="105"/>
      <c r="O54" s="105"/>
      <c r="P54" s="105"/>
      <c r="Q54" s="105"/>
      <c r="R54" s="4"/>
    </row>
    <row r="55" spans="2:18" s="2" customFormat="1" ht="17.25" customHeight="1" hidden="1">
      <c r="B55" s="15" t="s">
        <v>546</v>
      </c>
      <c r="C55" s="183"/>
      <c r="D55" s="183"/>
      <c r="E55" s="183"/>
      <c r="F55" s="546"/>
      <c r="G55" s="546"/>
      <c r="H55" s="82"/>
      <c r="I55" s="3"/>
      <c r="J55" s="184">
        <v>0</v>
      </c>
      <c r="K55" s="184"/>
      <c r="L55" s="104"/>
      <c r="M55" s="105"/>
      <c r="N55" s="105"/>
      <c r="O55" s="105"/>
      <c r="P55" s="105"/>
      <c r="Q55" s="105"/>
      <c r="R55" s="4"/>
    </row>
    <row r="56" spans="2:18" s="7" customFormat="1" ht="17.25" customHeight="1" hidden="1">
      <c r="B56" s="69"/>
      <c r="C56" s="186"/>
      <c r="D56" s="186"/>
      <c r="E56" s="186"/>
      <c r="F56" s="547"/>
      <c r="G56" s="547"/>
      <c r="H56" s="86"/>
      <c r="I56" s="8"/>
      <c r="J56" s="114"/>
      <c r="K56" s="114"/>
      <c r="L56" s="104"/>
      <c r="M56" s="105"/>
      <c r="N56" s="105"/>
      <c r="O56" s="105"/>
      <c r="P56" s="105"/>
      <c r="Q56" s="105"/>
      <c r="R56" s="4"/>
    </row>
    <row r="57" spans="2:18" s="7" customFormat="1" ht="17.25" customHeight="1" hidden="1">
      <c r="B57" s="69"/>
      <c r="C57" s="186"/>
      <c r="D57" s="186"/>
      <c r="E57" s="186"/>
      <c r="F57" s="547"/>
      <c r="G57" s="547"/>
      <c r="H57" s="86"/>
      <c r="I57" s="8"/>
      <c r="J57" s="114"/>
      <c r="K57" s="114"/>
      <c r="L57" s="104"/>
      <c r="M57" s="105"/>
      <c r="N57" s="105"/>
      <c r="O57" s="105"/>
      <c r="P57" s="105"/>
      <c r="Q57" s="105"/>
      <c r="R57" s="4"/>
    </row>
    <row r="58" spans="2:18" s="7" customFormat="1" ht="17.25" customHeight="1" hidden="1">
      <c r="B58" s="69"/>
      <c r="C58" s="186"/>
      <c r="D58" s="186"/>
      <c r="E58" s="186"/>
      <c r="F58" s="547"/>
      <c r="G58" s="547"/>
      <c r="H58" s="86"/>
      <c r="I58" s="8"/>
      <c r="J58" s="114"/>
      <c r="K58" s="114"/>
      <c r="L58" s="104"/>
      <c r="M58" s="105"/>
      <c r="N58" s="105"/>
      <c r="O58" s="105"/>
      <c r="P58" s="105"/>
      <c r="Q58" s="105"/>
      <c r="R58" s="4"/>
    </row>
    <row r="59" spans="2:18" s="7" customFormat="1" ht="17.25" customHeight="1" hidden="1">
      <c r="B59" s="69"/>
      <c r="C59" s="186"/>
      <c r="D59" s="186"/>
      <c r="E59" s="186"/>
      <c r="F59" s="547"/>
      <c r="G59" s="547"/>
      <c r="H59" s="86"/>
      <c r="I59" s="8"/>
      <c r="J59" s="114"/>
      <c r="K59" s="114"/>
      <c r="L59" s="104"/>
      <c r="M59" s="105"/>
      <c r="N59" s="105"/>
      <c r="O59" s="105"/>
      <c r="P59" s="105"/>
      <c r="Q59" s="105"/>
      <c r="R59" s="4"/>
    </row>
    <row r="60" spans="2:18" s="7" customFormat="1" ht="17.25" customHeight="1" hidden="1">
      <c r="B60" s="69"/>
      <c r="C60" s="186"/>
      <c r="D60" s="186"/>
      <c r="E60" s="186"/>
      <c r="F60" s="547"/>
      <c r="G60" s="547"/>
      <c r="H60" s="86"/>
      <c r="I60" s="8"/>
      <c r="J60" s="114"/>
      <c r="K60" s="114"/>
      <c r="L60" s="104"/>
      <c r="M60" s="105"/>
      <c r="N60" s="105"/>
      <c r="O60" s="105"/>
      <c r="P60" s="105"/>
      <c r="Q60" s="105"/>
      <c r="R60" s="4"/>
    </row>
    <row r="61" spans="2:18" s="7" customFormat="1" ht="17.25" customHeight="1" hidden="1">
      <c r="B61" s="69"/>
      <c r="C61" s="186"/>
      <c r="D61" s="186"/>
      <c r="E61" s="186"/>
      <c r="F61" s="547"/>
      <c r="G61" s="547"/>
      <c r="H61" s="86"/>
      <c r="I61" s="8"/>
      <c r="J61" s="114"/>
      <c r="K61" s="114"/>
      <c r="L61" s="104"/>
      <c r="M61" s="105"/>
      <c r="N61" s="105"/>
      <c r="O61" s="105"/>
      <c r="P61" s="105"/>
      <c r="Q61" s="105"/>
      <c r="R61" s="4"/>
    </row>
    <row r="62" spans="2:18" s="7" customFormat="1" ht="17.25" customHeight="1" hidden="1">
      <c r="B62" s="69"/>
      <c r="C62" s="186"/>
      <c r="D62" s="186"/>
      <c r="E62" s="186"/>
      <c r="F62" s="547"/>
      <c r="G62" s="547"/>
      <c r="H62" s="86"/>
      <c r="I62" s="8"/>
      <c r="J62" s="114"/>
      <c r="K62" s="114"/>
      <c r="L62" s="104"/>
      <c r="M62" s="105"/>
      <c r="N62" s="105"/>
      <c r="O62" s="105"/>
      <c r="P62" s="105"/>
      <c r="Q62" s="105"/>
      <c r="R62" s="4"/>
    </row>
    <row r="63" spans="2:18" s="7" customFormat="1" ht="17.25" customHeight="1" hidden="1">
      <c r="B63" s="69"/>
      <c r="C63" s="186"/>
      <c r="D63" s="186"/>
      <c r="E63" s="186"/>
      <c r="F63" s="547"/>
      <c r="G63" s="547"/>
      <c r="H63" s="86"/>
      <c r="I63" s="8"/>
      <c r="J63" s="114"/>
      <c r="K63" s="114"/>
      <c r="L63" s="104"/>
      <c r="M63" s="105"/>
      <c r="N63" s="105"/>
      <c r="O63" s="105"/>
      <c r="P63" s="105"/>
      <c r="Q63" s="105"/>
      <c r="R63" s="4"/>
    </row>
    <row r="64" spans="2:18" s="7" customFormat="1" ht="17.25" customHeight="1" hidden="1">
      <c r="B64" s="69"/>
      <c r="C64" s="186"/>
      <c r="D64" s="186"/>
      <c r="E64" s="186"/>
      <c r="F64" s="547"/>
      <c r="G64" s="547"/>
      <c r="H64" s="86"/>
      <c r="I64" s="8"/>
      <c r="J64" s="114"/>
      <c r="K64" s="114"/>
      <c r="L64" s="104"/>
      <c r="M64" s="105"/>
      <c r="N64" s="105"/>
      <c r="O64" s="105"/>
      <c r="P64" s="105"/>
      <c r="Q64" s="105"/>
      <c r="R64" s="4"/>
    </row>
    <row r="65" spans="2:18" s="7" customFormat="1" ht="17.25" customHeight="1" hidden="1">
      <c r="B65" s="69"/>
      <c r="C65" s="186"/>
      <c r="D65" s="186"/>
      <c r="E65" s="186"/>
      <c r="F65" s="547"/>
      <c r="G65" s="547"/>
      <c r="H65" s="86"/>
      <c r="I65" s="8"/>
      <c r="J65" s="114"/>
      <c r="K65" s="114"/>
      <c r="L65" s="104"/>
      <c r="M65" s="105"/>
      <c r="N65" s="105"/>
      <c r="O65" s="105"/>
      <c r="P65" s="105"/>
      <c r="Q65" s="105"/>
      <c r="R65" s="4"/>
    </row>
    <row r="66" spans="2:18" s="7" customFormat="1" ht="17.25" customHeight="1" hidden="1">
      <c r="B66" s="69"/>
      <c r="C66" s="186"/>
      <c r="D66" s="186"/>
      <c r="E66" s="186"/>
      <c r="F66" s="547"/>
      <c r="G66" s="547"/>
      <c r="H66" s="86"/>
      <c r="I66" s="8"/>
      <c r="J66" s="114"/>
      <c r="K66" s="114"/>
      <c r="L66" s="104"/>
      <c r="M66" s="105"/>
      <c r="N66" s="105"/>
      <c r="O66" s="105"/>
      <c r="P66" s="105"/>
      <c r="Q66" s="105"/>
      <c r="R66" s="4"/>
    </row>
    <row r="67" spans="2:18" s="7" customFormat="1" ht="17.25" customHeight="1" hidden="1">
      <c r="B67" s="69"/>
      <c r="C67" s="186"/>
      <c r="D67" s="186"/>
      <c r="E67" s="186"/>
      <c r="F67" s="547"/>
      <c r="G67" s="547"/>
      <c r="H67" s="86"/>
      <c r="I67" s="8"/>
      <c r="J67" s="114"/>
      <c r="K67" s="114"/>
      <c r="L67" s="104"/>
      <c r="M67" s="105"/>
      <c r="N67" s="105"/>
      <c r="O67" s="105"/>
      <c r="P67" s="105"/>
      <c r="Q67" s="105"/>
      <c r="R67" s="4"/>
    </row>
    <row r="68" spans="2:18" s="7" customFormat="1" ht="17.25" customHeight="1" hidden="1">
      <c r="B68" s="69"/>
      <c r="C68" s="186"/>
      <c r="D68" s="186"/>
      <c r="E68" s="186"/>
      <c r="F68" s="547"/>
      <c r="G68" s="547"/>
      <c r="H68" s="86"/>
      <c r="I68" s="8"/>
      <c r="J68" s="114"/>
      <c r="K68" s="114"/>
      <c r="L68" s="104"/>
      <c r="M68" s="105"/>
      <c r="N68" s="105"/>
      <c r="O68" s="105"/>
      <c r="P68" s="105"/>
      <c r="Q68" s="105"/>
      <c r="R68" s="4"/>
    </row>
    <row r="69" spans="2:18" s="7" customFormat="1" ht="17.25" customHeight="1" hidden="1">
      <c r="B69" s="69"/>
      <c r="C69" s="186"/>
      <c r="D69" s="186"/>
      <c r="E69" s="186"/>
      <c r="F69" s="547"/>
      <c r="G69" s="547"/>
      <c r="H69" s="86"/>
      <c r="I69" s="8"/>
      <c r="J69" s="114"/>
      <c r="K69" s="114"/>
      <c r="L69" s="104"/>
      <c r="M69" s="105"/>
      <c r="N69" s="105"/>
      <c r="O69" s="105"/>
      <c r="P69" s="105"/>
      <c r="Q69" s="105"/>
      <c r="R69" s="4"/>
    </row>
    <row r="70" spans="2:18" s="7" customFormat="1" ht="17.25" customHeight="1" hidden="1">
      <c r="B70" s="69"/>
      <c r="C70" s="186"/>
      <c r="D70" s="186"/>
      <c r="E70" s="186"/>
      <c r="F70" s="547"/>
      <c r="G70" s="547"/>
      <c r="H70" s="86"/>
      <c r="I70" s="8"/>
      <c r="J70" s="114"/>
      <c r="K70" s="114"/>
      <c r="L70" s="104"/>
      <c r="M70" s="105"/>
      <c r="N70" s="105"/>
      <c r="O70" s="105"/>
      <c r="P70" s="105"/>
      <c r="Q70" s="105"/>
      <c r="R70" s="4"/>
    </row>
    <row r="71" spans="2:18" s="7" customFormat="1" ht="17.25" customHeight="1" hidden="1">
      <c r="B71" s="69"/>
      <c r="C71" s="186"/>
      <c r="D71" s="186"/>
      <c r="E71" s="186"/>
      <c r="F71" s="547"/>
      <c r="G71" s="547"/>
      <c r="H71" s="86"/>
      <c r="I71" s="8"/>
      <c r="J71" s="114"/>
      <c r="K71" s="114"/>
      <c r="L71" s="104"/>
      <c r="M71" s="105"/>
      <c r="N71" s="105"/>
      <c r="O71" s="105"/>
      <c r="P71" s="105"/>
      <c r="Q71" s="105"/>
      <c r="R71" s="4"/>
    </row>
    <row r="72" spans="2:18" s="7" customFormat="1" ht="17.25" customHeight="1" hidden="1">
      <c r="B72" s="69"/>
      <c r="C72" s="186"/>
      <c r="D72" s="186"/>
      <c r="E72" s="186"/>
      <c r="F72" s="547"/>
      <c r="G72" s="547"/>
      <c r="H72" s="86"/>
      <c r="I72" s="8"/>
      <c r="J72" s="114"/>
      <c r="K72" s="114"/>
      <c r="L72" s="104"/>
      <c r="M72" s="105"/>
      <c r="N72" s="105"/>
      <c r="O72" s="105"/>
      <c r="P72" s="105"/>
      <c r="Q72" s="105"/>
      <c r="R72" s="4"/>
    </row>
    <row r="73" spans="2:18" s="7" customFormat="1" ht="17.25" customHeight="1" hidden="1">
      <c r="B73" s="69"/>
      <c r="C73" s="186"/>
      <c r="D73" s="186"/>
      <c r="E73" s="186"/>
      <c r="F73" s="547"/>
      <c r="G73" s="547"/>
      <c r="H73" s="86"/>
      <c r="I73" s="8"/>
      <c r="J73" s="114"/>
      <c r="K73" s="114"/>
      <c r="L73" s="104"/>
      <c r="M73" s="105"/>
      <c r="N73" s="105"/>
      <c r="O73" s="105"/>
      <c r="P73" s="105"/>
      <c r="Q73" s="105"/>
      <c r="R73" s="4"/>
    </row>
    <row r="74" spans="2:18" s="7" customFormat="1" ht="4.5" customHeight="1" hidden="1">
      <c r="B74" s="69"/>
      <c r="C74" s="186"/>
      <c r="D74" s="186"/>
      <c r="E74" s="186"/>
      <c r="F74" s="547"/>
      <c r="G74" s="547"/>
      <c r="H74" s="86"/>
      <c r="I74" s="8"/>
      <c r="J74" s="114"/>
      <c r="K74" s="114"/>
      <c r="L74" s="104"/>
      <c r="M74" s="105"/>
      <c r="N74" s="105"/>
      <c r="O74" s="105"/>
      <c r="P74" s="105"/>
      <c r="Q74" s="105"/>
      <c r="R74" s="4"/>
    </row>
    <row r="75" spans="2:18" s="2" customFormat="1" ht="17.25" customHeight="1" hidden="1">
      <c r="B75" s="15" t="s">
        <v>547</v>
      </c>
      <c r="C75" s="183"/>
      <c r="D75" s="183"/>
      <c r="E75" s="183"/>
      <c r="F75" s="546"/>
      <c r="G75" s="546"/>
      <c r="H75" s="82"/>
      <c r="I75" s="3"/>
      <c r="J75" s="184"/>
      <c r="K75" s="184"/>
      <c r="L75" s="104"/>
      <c r="M75" s="105"/>
      <c r="N75" s="105"/>
      <c r="O75" s="105"/>
      <c r="P75" s="105"/>
      <c r="Q75" s="105"/>
      <c r="R75" s="4"/>
    </row>
    <row r="76" spans="2:18" s="2" customFormat="1" ht="17.25" customHeight="1" hidden="1">
      <c r="B76" s="15" t="s">
        <v>548</v>
      </c>
      <c r="C76" s="183"/>
      <c r="D76" s="183"/>
      <c r="E76" s="183"/>
      <c r="F76" s="546"/>
      <c r="G76" s="546"/>
      <c r="H76" s="82"/>
      <c r="I76" s="3"/>
      <c r="J76" s="184">
        <v>0</v>
      </c>
      <c r="K76" s="184"/>
      <c r="L76" s="104"/>
      <c r="M76" s="105"/>
      <c r="N76" s="105"/>
      <c r="O76" s="105"/>
      <c r="P76" s="105"/>
      <c r="Q76" s="105"/>
      <c r="R76" s="4"/>
    </row>
    <row r="77" spans="2:18" s="2" customFormat="1" ht="17.25" customHeight="1" hidden="1">
      <c r="B77" s="15" t="s">
        <v>549</v>
      </c>
      <c r="C77" s="183"/>
      <c r="D77" s="183"/>
      <c r="E77" s="183"/>
      <c r="F77" s="546"/>
      <c r="G77" s="546"/>
      <c r="H77" s="82"/>
      <c r="I77" s="3"/>
      <c r="J77" s="184">
        <v>0</v>
      </c>
      <c r="K77" s="184"/>
      <c r="L77" s="104"/>
      <c r="M77" s="105"/>
      <c r="N77" s="105"/>
      <c r="O77" s="105"/>
      <c r="P77" s="105"/>
      <c r="Q77" s="105"/>
      <c r="R77" s="4"/>
    </row>
    <row r="78" spans="2:18" s="2" customFormat="1" ht="17.25" customHeight="1">
      <c r="B78" s="15"/>
      <c r="C78" s="183"/>
      <c r="D78" s="183"/>
      <c r="E78" s="183"/>
      <c r="F78" s="385"/>
      <c r="G78" s="306"/>
      <c r="H78" s="5"/>
      <c r="I78" s="311" t="s">
        <v>233</v>
      </c>
      <c r="J78" s="2" t="s">
        <v>234</v>
      </c>
      <c r="L78" s="104"/>
      <c r="M78" s="105"/>
      <c r="N78" s="105"/>
      <c r="O78" s="105"/>
      <c r="P78" s="105"/>
      <c r="Q78" s="105"/>
      <c r="R78" s="4"/>
    </row>
    <row r="79" spans="2:18" s="2" customFormat="1" ht="19.5" customHeight="1">
      <c r="B79" s="369" t="s">
        <v>3</v>
      </c>
      <c r="C79" s="314"/>
      <c r="D79" s="314"/>
      <c r="E79" s="314"/>
      <c r="F79" s="344"/>
      <c r="G79" s="344"/>
      <c r="H79" s="351"/>
      <c r="I79" s="370"/>
      <c r="J79" s="370">
        <f>SUM(J80:J80)</f>
        <v>7080000000</v>
      </c>
      <c r="K79" s="184"/>
      <c r="L79" s="104"/>
      <c r="M79" s="105"/>
      <c r="N79" s="105"/>
      <c r="O79" s="105"/>
      <c r="P79" s="105"/>
      <c r="Q79" s="105"/>
      <c r="R79" s="4"/>
    </row>
    <row r="80" spans="2:18" s="7" customFormat="1" ht="18.75" customHeight="1">
      <c r="B80" s="371" t="s">
        <v>12</v>
      </c>
      <c r="C80" s="314"/>
      <c r="D80" s="314"/>
      <c r="E80" s="314"/>
      <c r="F80" s="366"/>
      <c r="G80" s="344"/>
      <c r="H80" s="366"/>
      <c r="I80" s="372">
        <f>708000</f>
        <v>708000</v>
      </c>
      <c r="J80" s="372">
        <v>7080000000</v>
      </c>
      <c r="K80" s="114"/>
      <c r="L80" s="88"/>
      <c r="M80" s="89"/>
      <c r="N80" s="89"/>
      <c r="O80" s="89"/>
      <c r="P80" s="89"/>
      <c r="Q80" s="89"/>
      <c r="R80" s="9"/>
    </row>
    <row r="81" spans="2:18" s="7" customFormat="1" ht="18.75" customHeight="1">
      <c r="B81" s="369" t="s">
        <v>4</v>
      </c>
      <c r="C81" s="314"/>
      <c r="D81" s="314"/>
      <c r="E81" s="314"/>
      <c r="F81" s="366"/>
      <c r="G81" s="344"/>
      <c r="H81" s="351"/>
      <c r="I81" s="373"/>
      <c r="J81" s="370">
        <f>J82</f>
        <v>67561569172</v>
      </c>
      <c r="K81" s="114"/>
      <c r="L81" s="88"/>
      <c r="M81" s="89"/>
      <c r="N81" s="89"/>
      <c r="O81" s="89"/>
      <c r="P81" s="89"/>
      <c r="Q81" s="89"/>
      <c r="R81" s="9"/>
    </row>
    <row r="82" spans="2:18" s="7" customFormat="1" ht="18.75" customHeight="1">
      <c r="B82" s="371" t="s">
        <v>5</v>
      </c>
      <c r="C82" s="314"/>
      <c r="D82" s="314"/>
      <c r="E82" s="314"/>
      <c r="F82" s="366"/>
      <c r="G82" s="344"/>
      <c r="H82" s="366"/>
      <c r="I82" s="314"/>
      <c r="J82" s="372">
        <v>67561569172</v>
      </c>
      <c r="K82" s="114"/>
      <c r="L82" s="88"/>
      <c r="M82" s="89"/>
      <c r="N82" s="89"/>
      <c r="O82" s="89"/>
      <c r="P82" s="89"/>
      <c r="Q82" s="89"/>
      <c r="R82" s="9"/>
    </row>
    <row r="83" spans="2:18" s="7" customFormat="1" ht="18.75" customHeight="1" thickBot="1">
      <c r="B83" s="374" t="s">
        <v>505</v>
      </c>
      <c r="C83" s="314"/>
      <c r="D83" s="314"/>
      <c r="E83" s="314"/>
      <c r="F83" s="344"/>
      <c r="G83" s="344"/>
      <c r="H83" s="548"/>
      <c r="I83" s="316"/>
      <c r="J83" s="557">
        <f>J79+J81</f>
        <v>74641569172</v>
      </c>
      <c r="K83" s="114"/>
      <c r="L83" s="88"/>
      <c r="M83" s="89"/>
      <c r="N83" s="89"/>
      <c r="O83" s="89"/>
      <c r="P83" s="89"/>
      <c r="Q83" s="89"/>
      <c r="R83" s="9"/>
    </row>
    <row r="84" spans="2:18" s="7" customFormat="1" ht="18.75" customHeight="1" thickTop="1">
      <c r="B84" s="774" t="s">
        <v>7</v>
      </c>
      <c r="C84" s="774"/>
      <c r="D84" s="774"/>
      <c r="E84" s="774"/>
      <c r="F84" s="774"/>
      <c r="G84" s="774"/>
      <c r="H84" s="774"/>
      <c r="I84" s="774"/>
      <c r="J84" s="774"/>
      <c r="K84" s="114"/>
      <c r="L84" s="88"/>
      <c r="M84" s="89"/>
      <c r="N84" s="89"/>
      <c r="O84" s="89"/>
      <c r="P84" s="89"/>
      <c r="Q84" s="89"/>
      <c r="R84" s="9"/>
    </row>
    <row r="85" spans="1:18" s="7" customFormat="1" ht="18.75" customHeight="1">
      <c r="A85" s="2" t="s">
        <v>314</v>
      </c>
      <c r="B85" s="14" t="s">
        <v>545</v>
      </c>
      <c r="C85" s="186"/>
      <c r="D85" s="186"/>
      <c r="E85" s="186"/>
      <c r="F85" s="547"/>
      <c r="G85" s="547"/>
      <c r="H85" s="78"/>
      <c r="I85" s="75"/>
      <c r="J85" s="74" t="str">
        <f>J53</f>
        <v>Sè 30/09/2012</v>
      </c>
      <c r="K85" s="114"/>
      <c r="L85" s="88"/>
      <c r="M85" s="89"/>
      <c r="N85" s="89"/>
      <c r="O85" s="89"/>
      <c r="P85" s="89"/>
      <c r="Q85" s="89"/>
      <c r="R85" s="9"/>
    </row>
    <row r="86" spans="1:18" s="7" customFormat="1" ht="18.75" customHeight="1">
      <c r="A86" s="2"/>
      <c r="B86" s="14"/>
      <c r="C86" s="186"/>
      <c r="D86" s="186"/>
      <c r="E86" s="186"/>
      <c r="F86" s="385"/>
      <c r="G86" s="547"/>
      <c r="H86" s="5"/>
      <c r="I86" s="311" t="s">
        <v>233</v>
      </c>
      <c r="J86" s="2" t="s">
        <v>234</v>
      </c>
      <c r="K86" s="114"/>
      <c r="L86" s="88"/>
      <c r="M86" s="89"/>
      <c r="N86" s="89"/>
      <c r="O86" s="89"/>
      <c r="P86" s="89"/>
      <c r="Q86" s="89"/>
      <c r="R86" s="9"/>
    </row>
    <row r="87" spans="2:18" s="7" customFormat="1" ht="18.75" customHeight="1">
      <c r="B87" s="314" t="s">
        <v>9</v>
      </c>
      <c r="C87" s="314"/>
      <c r="D87" s="314"/>
      <c r="E87" s="314"/>
      <c r="F87" s="366"/>
      <c r="G87" s="344"/>
      <c r="H87" s="366"/>
      <c r="I87" s="376">
        <v>900000</v>
      </c>
      <c r="J87" s="377">
        <v>9000000000</v>
      </c>
      <c r="K87" s="114"/>
      <c r="L87" s="88"/>
      <c r="M87" s="89"/>
      <c r="N87" s="89"/>
      <c r="O87" s="89"/>
      <c r="P87" s="89"/>
      <c r="Q87" s="89"/>
      <c r="R87" s="9"/>
    </row>
    <row r="88" spans="2:18" s="7" customFormat="1" ht="18.75" customHeight="1">
      <c r="B88" s="314" t="s">
        <v>10</v>
      </c>
      <c r="C88" s="314"/>
      <c r="D88" s="314"/>
      <c r="E88" s="314"/>
      <c r="F88" s="366"/>
      <c r="G88" s="344"/>
      <c r="H88" s="549"/>
      <c r="I88" s="376">
        <v>194000</v>
      </c>
      <c r="J88" s="378">
        <v>1940000000</v>
      </c>
      <c r="K88" s="114"/>
      <c r="L88" s="88"/>
      <c r="M88" s="89"/>
      <c r="N88" s="89"/>
      <c r="O88" s="89"/>
      <c r="P88" s="89"/>
      <c r="Q88" s="89"/>
      <c r="R88" s="9"/>
    </row>
    <row r="89" spans="2:18" s="7" customFormat="1" ht="18.75" customHeight="1">
      <c r="B89" s="314" t="s">
        <v>11</v>
      </c>
      <c r="C89" s="373"/>
      <c r="D89" s="373"/>
      <c r="E89" s="373"/>
      <c r="F89" s="366"/>
      <c r="G89" s="345"/>
      <c r="H89" s="549"/>
      <c r="I89" s="376">
        <v>702100</v>
      </c>
      <c r="J89" s="378">
        <v>7021000000</v>
      </c>
      <c r="K89" s="114"/>
      <c r="L89" s="88"/>
      <c r="M89" s="89"/>
      <c r="N89" s="89"/>
      <c r="O89" s="89"/>
      <c r="P89" s="89"/>
      <c r="Q89" s="89"/>
      <c r="R89" s="9"/>
    </row>
    <row r="90" spans="2:18" s="7" customFormat="1" ht="18.75" customHeight="1">
      <c r="B90" s="314" t="s">
        <v>214</v>
      </c>
      <c r="C90" s="373"/>
      <c r="D90" s="373"/>
      <c r="E90" s="373"/>
      <c r="F90" s="366"/>
      <c r="G90" s="345"/>
      <c r="H90" s="549"/>
      <c r="I90" s="376"/>
      <c r="J90" s="378">
        <v>3900000000</v>
      </c>
      <c r="K90" s="114"/>
      <c r="L90" s="88"/>
      <c r="M90" s="89"/>
      <c r="N90" s="89"/>
      <c r="O90" s="89"/>
      <c r="P90" s="89"/>
      <c r="Q90" s="89"/>
      <c r="R90" s="9"/>
    </row>
    <row r="91" spans="2:18" s="7" customFormat="1" ht="18.75" customHeight="1" thickBot="1">
      <c r="B91" s="316" t="s">
        <v>505</v>
      </c>
      <c r="C91" s="314"/>
      <c r="D91" s="314"/>
      <c r="E91" s="314"/>
      <c r="F91" s="550"/>
      <c r="G91" s="550"/>
      <c r="H91" s="551"/>
      <c r="I91" s="375"/>
      <c r="J91" s="558">
        <f>SUM(J87:J90)</f>
        <v>21861000000</v>
      </c>
      <c r="K91" s="114"/>
      <c r="L91" s="88"/>
      <c r="M91" s="89"/>
      <c r="N91" s="89"/>
      <c r="O91" s="89"/>
      <c r="P91" s="89"/>
      <c r="Q91" s="89"/>
      <c r="R91" s="9"/>
    </row>
    <row r="92" spans="2:18" s="7" customFormat="1" ht="15" customHeight="1" thickTop="1">
      <c r="B92" s="185"/>
      <c r="C92" s="186"/>
      <c r="D92" s="186"/>
      <c r="E92" s="186"/>
      <c r="F92" s="186"/>
      <c r="G92" s="186"/>
      <c r="H92" s="8"/>
      <c r="I92" s="8"/>
      <c r="J92" s="114"/>
      <c r="K92" s="114"/>
      <c r="L92" s="88"/>
      <c r="M92" s="89"/>
      <c r="N92" s="89"/>
      <c r="O92" s="89"/>
      <c r="P92" s="89"/>
      <c r="Q92" s="89"/>
      <c r="R92" s="9"/>
    </row>
    <row r="93" spans="1:18" s="7" customFormat="1" ht="19.5" customHeight="1">
      <c r="A93" s="72" t="s">
        <v>407</v>
      </c>
      <c r="B93" s="15" t="s">
        <v>551</v>
      </c>
      <c r="H93" s="78"/>
      <c r="I93" s="75"/>
      <c r="J93" s="74" t="str">
        <f>J85</f>
        <v>Sè 30/09/2012</v>
      </c>
      <c r="K93" s="214"/>
      <c r="L93" s="104"/>
      <c r="M93" s="105"/>
      <c r="N93" s="105"/>
      <c r="O93" s="105"/>
      <c r="P93" s="105"/>
      <c r="Q93" s="105"/>
      <c r="R93" s="4"/>
    </row>
    <row r="94" spans="1:18" s="7" customFormat="1" ht="19.5" customHeight="1">
      <c r="A94" s="97"/>
      <c r="B94" s="69" t="s">
        <v>107</v>
      </c>
      <c r="H94" s="224"/>
      <c r="I94" s="91"/>
      <c r="J94" s="224"/>
      <c r="K94" s="241"/>
      <c r="L94" s="88"/>
      <c r="M94" s="89"/>
      <c r="N94" s="89"/>
      <c r="O94" s="89"/>
      <c r="P94" s="89"/>
      <c r="Q94" s="89"/>
      <c r="R94" s="9"/>
    </row>
    <row r="95" spans="1:18" s="7" customFormat="1" ht="19.5" customHeight="1">
      <c r="A95" s="72"/>
      <c r="B95" s="314" t="s">
        <v>241</v>
      </c>
      <c r="C95" s="314"/>
      <c r="D95" s="314"/>
      <c r="E95" s="314"/>
      <c r="F95" s="314"/>
      <c r="G95" s="314"/>
      <c r="H95" s="552"/>
      <c r="I95" s="379"/>
      <c r="J95" s="568">
        <v>32985253</v>
      </c>
      <c r="K95" s="214"/>
      <c r="L95" s="104"/>
      <c r="M95" s="105"/>
      <c r="N95" s="105"/>
      <c r="O95" s="105"/>
      <c r="P95" s="105"/>
      <c r="Q95" s="105"/>
      <c r="R95" s="4"/>
    </row>
    <row r="96" spans="1:18" s="7" customFormat="1" ht="19.5" customHeight="1">
      <c r="A96" s="72"/>
      <c r="B96" s="314" t="s">
        <v>243</v>
      </c>
      <c r="C96" s="314"/>
      <c r="D96" s="314"/>
      <c r="E96" s="314"/>
      <c r="F96" s="314"/>
      <c r="G96" s="314"/>
      <c r="H96" s="552"/>
      <c r="I96" s="379"/>
      <c r="J96" s="377">
        <v>249847706</v>
      </c>
      <c r="K96" s="214"/>
      <c r="L96" s="104"/>
      <c r="M96" s="105"/>
      <c r="N96" s="105"/>
      <c r="O96" s="105"/>
      <c r="P96" s="105"/>
      <c r="Q96" s="105"/>
      <c r="R96" s="4"/>
    </row>
    <row r="97" spans="2:18" s="7" customFormat="1" ht="19.5" customHeight="1">
      <c r="B97" s="314" t="s">
        <v>244</v>
      </c>
      <c r="C97" s="314"/>
      <c r="D97" s="314"/>
      <c r="E97" s="314"/>
      <c r="F97" s="314"/>
      <c r="G97" s="314"/>
      <c r="H97" s="552"/>
      <c r="I97" s="379"/>
      <c r="J97" s="377">
        <v>2458236</v>
      </c>
      <c r="K97" s="114"/>
      <c r="L97" s="104"/>
      <c r="M97" s="105"/>
      <c r="N97" s="105"/>
      <c r="O97" s="105"/>
      <c r="P97" s="105"/>
      <c r="Q97" s="105"/>
      <c r="R97" s="4"/>
    </row>
    <row r="98" spans="2:18" s="7" customFormat="1" ht="4.5" customHeight="1">
      <c r="B98" s="69"/>
      <c r="H98" s="86"/>
      <c r="I98" s="8"/>
      <c r="J98" s="114"/>
      <c r="K98" s="114"/>
      <c r="L98" s="104"/>
      <c r="M98" s="105"/>
      <c r="N98" s="105"/>
      <c r="O98" s="105"/>
      <c r="P98" s="105"/>
      <c r="Q98" s="105"/>
      <c r="R98" s="4"/>
    </row>
    <row r="99" spans="2:18" s="7" customFormat="1" ht="19.5" customHeight="1" thickBot="1">
      <c r="B99" s="103" t="s">
        <v>268</v>
      </c>
      <c r="C99" s="187"/>
      <c r="D99" s="187"/>
      <c r="E99" s="187"/>
      <c r="F99" s="5"/>
      <c r="G99" s="2"/>
      <c r="H99" s="82"/>
      <c r="I99" s="3"/>
      <c r="J99" s="343">
        <f>SUM(J94:J97)</f>
        <v>285291195</v>
      </c>
      <c r="K99" s="184"/>
      <c r="L99" s="104">
        <v>0</v>
      </c>
      <c r="M99" s="105"/>
      <c r="N99" s="188">
        <v>0</v>
      </c>
      <c r="O99" s="105"/>
      <c r="P99" s="105"/>
      <c r="Q99" s="105"/>
      <c r="R99" s="4"/>
    </row>
    <row r="100" spans="2:18" s="7" customFormat="1" ht="10.5" customHeight="1" thickTop="1">
      <c r="B100" s="69"/>
      <c r="H100" s="8"/>
      <c r="I100" s="8"/>
      <c r="J100" s="114"/>
      <c r="K100" s="114"/>
      <c r="L100" s="104"/>
      <c r="M100" s="105"/>
      <c r="N100" s="105"/>
      <c r="O100" s="105"/>
      <c r="P100" s="105"/>
      <c r="Q100" s="105"/>
      <c r="R100" s="4"/>
    </row>
    <row r="101" spans="1:18" s="7" customFormat="1" ht="19.5" customHeight="1">
      <c r="A101" s="72" t="s">
        <v>461</v>
      </c>
      <c r="B101" s="15" t="s">
        <v>553</v>
      </c>
      <c r="H101" s="78"/>
      <c r="I101" s="75"/>
      <c r="J101" s="74" t="str">
        <f>J93</f>
        <v>Sè 30/09/2012</v>
      </c>
      <c r="K101" s="214"/>
      <c r="L101" s="104"/>
      <c r="M101" s="105"/>
      <c r="N101" s="105"/>
      <c r="O101" s="105"/>
      <c r="P101" s="105"/>
      <c r="Q101" s="105"/>
      <c r="R101" s="4"/>
    </row>
    <row r="102" spans="1:18" s="2" customFormat="1" ht="19.5" customHeight="1">
      <c r="A102" s="2" t="s">
        <v>554</v>
      </c>
      <c r="B102" s="15" t="s">
        <v>555</v>
      </c>
      <c r="H102" s="82"/>
      <c r="I102" s="3"/>
      <c r="J102" s="341">
        <f>SUM(J103:J106)</f>
        <v>25343487311</v>
      </c>
      <c r="K102" s="184"/>
      <c r="L102" s="4"/>
      <c r="M102" s="5"/>
      <c r="N102" s="5"/>
      <c r="O102" s="5"/>
      <c r="P102" s="5"/>
      <c r="Q102" s="5"/>
      <c r="R102" s="4"/>
    </row>
    <row r="103" spans="1:18" s="2" customFormat="1" ht="19.5" customHeight="1">
      <c r="A103" s="7"/>
      <c r="B103" s="562" t="str">
        <f>B108</f>
        <v>NH TMCP C«ng th­¬ng ViÖt Nam - CN Hµ T©y</v>
      </c>
      <c r="F103" s="7"/>
      <c r="G103" s="7"/>
      <c r="H103" s="305"/>
      <c r="I103" s="342"/>
      <c r="J103" s="342">
        <v>7060669331</v>
      </c>
      <c r="K103" s="114"/>
      <c r="L103" s="4"/>
      <c r="M103" s="5"/>
      <c r="N103" s="5"/>
      <c r="O103" s="5"/>
      <c r="P103" s="5"/>
      <c r="Q103" s="5"/>
      <c r="R103" s="4"/>
    </row>
    <row r="104" spans="1:18" s="2" customFormat="1" ht="19.5" customHeight="1">
      <c r="A104" s="7"/>
      <c r="B104" s="69" t="s">
        <v>226</v>
      </c>
      <c r="F104" s="7"/>
      <c r="G104" s="7"/>
      <c r="H104" s="305"/>
      <c r="I104" s="305"/>
      <c r="J104" s="305">
        <v>250000000</v>
      </c>
      <c r="K104" s="87"/>
      <c r="L104" s="4"/>
      <c r="M104" s="5"/>
      <c r="N104" s="5"/>
      <c r="O104" s="5"/>
      <c r="P104" s="5"/>
      <c r="Q104" s="5"/>
      <c r="R104" s="4"/>
    </row>
    <row r="105" spans="1:18" s="2" customFormat="1" ht="19.5" customHeight="1">
      <c r="A105" s="7"/>
      <c r="B105" s="69" t="s">
        <v>471</v>
      </c>
      <c r="F105" s="7"/>
      <c r="G105" s="7"/>
      <c r="H105" s="305"/>
      <c r="I105" s="305"/>
      <c r="J105" s="305">
        <v>4277377980</v>
      </c>
      <c r="K105" s="87"/>
      <c r="L105" s="4"/>
      <c r="M105" s="5"/>
      <c r="N105" s="5"/>
      <c r="O105" s="5"/>
      <c r="P105" s="5"/>
      <c r="Q105" s="5"/>
      <c r="R105" s="4"/>
    </row>
    <row r="106" spans="1:18" s="2" customFormat="1" ht="19.5" customHeight="1">
      <c r="A106" s="7"/>
      <c r="B106" s="69" t="s">
        <v>197</v>
      </c>
      <c r="F106" s="7"/>
      <c r="G106" s="7"/>
      <c r="H106" s="305"/>
      <c r="I106" s="305"/>
      <c r="J106" s="305">
        <f>10630440000+1250000000+1875000000</f>
        <v>13755440000</v>
      </c>
      <c r="K106" s="87"/>
      <c r="L106" s="87"/>
      <c r="M106" s="5"/>
      <c r="N106" s="5"/>
      <c r="O106" s="5"/>
      <c r="P106" s="5"/>
      <c r="Q106" s="5"/>
      <c r="R106" s="4"/>
    </row>
    <row r="107" spans="1:18" s="178" customFormat="1" ht="19.5" customHeight="1">
      <c r="A107" s="2" t="s">
        <v>556</v>
      </c>
      <c r="B107" s="15" t="s">
        <v>557</v>
      </c>
      <c r="H107" s="82"/>
      <c r="I107" s="634"/>
      <c r="J107" s="341">
        <f>SUM(I108:J109)</f>
        <v>0</v>
      </c>
      <c r="K107" s="635"/>
      <c r="L107" s="104"/>
      <c r="M107" s="105"/>
      <c r="N107" s="105"/>
      <c r="O107" s="105"/>
      <c r="P107" s="105"/>
      <c r="Q107" s="105"/>
      <c r="R107" s="104"/>
    </row>
    <row r="108" spans="1:18" s="178" customFormat="1" ht="19.5" customHeight="1" hidden="1">
      <c r="A108" s="2"/>
      <c r="B108" s="562" t="s">
        <v>614</v>
      </c>
      <c r="H108" s="86"/>
      <c r="I108" s="634"/>
      <c r="J108" s="342"/>
      <c r="K108" s="635"/>
      <c r="L108" s="104"/>
      <c r="M108" s="105"/>
      <c r="N108" s="105"/>
      <c r="O108" s="105"/>
      <c r="P108" s="105"/>
      <c r="Q108" s="105"/>
      <c r="R108" s="104"/>
    </row>
    <row r="109" spans="1:18" s="2" customFormat="1" ht="19.5" customHeight="1" hidden="1">
      <c r="A109" s="7"/>
      <c r="B109" s="562" t="s">
        <v>199</v>
      </c>
      <c r="F109" s="7"/>
      <c r="G109" s="7"/>
      <c r="H109" s="305"/>
      <c r="I109" s="86"/>
      <c r="J109" s="305"/>
      <c r="K109" s="87"/>
      <c r="L109" s="4"/>
      <c r="M109" s="5"/>
      <c r="N109" s="5"/>
      <c r="O109" s="5"/>
      <c r="P109" s="5"/>
      <c r="Q109" s="5"/>
      <c r="R109" s="4"/>
    </row>
    <row r="110" spans="1:18" s="2" customFormat="1" ht="5.25" customHeight="1">
      <c r="A110" s="7"/>
      <c r="B110" s="69"/>
      <c r="H110" s="82"/>
      <c r="I110" s="3"/>
      <c r="J110" s="184"/>
      <c r="K110" s="184"/>
      <c r="L110" s="4"/>
      <c r="M110" s="5"/>
      <c r="N110" s="5"/>
      <c r="O110" s="5"/>
      <c r="P110" s="5"/>
      <c r="Q110" s="5"/>
      <c r="R110" s="4"/>
    </row>
    <row r="111" spans="2:18" s="2" customFormat="1" ht="7.5" customHeight="1">
      <c r="B111" s="15"/>
      <c r="H111" s="82"/>
      <c r="I111" s="3"/>
      <c r="J111" s="184"/>
      <c r="K111" s="184"/>
      <c r="L111" s="4"/>
      <c r="M111" s="5"/>
      <c r="N111" s="5"/>
      <c r="O111" s="5"/>
      <c r="P111" s="5"/>
      <c r="Q111" s="5"/>
      <c r="R111" s="4"/>
    </row>
    <row r="112" spans="2:18" s="7" customFormat="1" ht="19.5" customHeight="1" thickBot="1">
      <c r="B112" s="103" t="s">
        <v>268</v>
      </c>
      <c r="C112" s="187"/>
      <c r="D112" s="187"/>
      <c r="E112" s="187"/>
      <c r="F112" s="5"/>
      <c r="G112" s="2"/>
      <c r="H112" s="82"/>
      <c r="I112" s="3"/>
      <c r="J112" s="343">
        <f>J102+J107</f>
        <v>25343487311</v>
      </c>
      <c r="K112" s="184"/>
      <c r="L112" s="104">
        <v>0</v>
      </c>
      <c r="M112" s="105"/>
      <c r="N112" s="188">
        <v>0</v>
      </c>
      <c r="O112" s="105"/>
      <c r="P112" s="105"/>
      <c r="Q112" s="105"/>
      <c r="R112" s="4"/>
    </row>
    <row r="113" spans="1:18" s="7" customFormat="1" ht="18" customHeight="1" thickTop="1">
      <c r="A113" s="72" t="s">
        <v>8</v>
      </c>
      <c r="B113" s="560" t="s">
        <v>558</v>
      </c>
      <c r="H113" s="78"/>
      <c r="I113" s="75"/>
      <c r="J113" s="74" t="str">
        <f>J101</f>
        <v>Sè 30/09/2012</v>
      </c>
      <c r="K113" s="214"/>
      <c r="L113" s="217"/>
      <c r="M113" s="4"/>
      <c r="N113" s="4"/>
      <c r="O113" s="4"/>
      <c r="P113" s="4"/>
      <c r="Q113" s="4"/>
      <c r="R113" s="4"/>
    </row>
    <row r="114" spans="2:18" s="77" customFormat="1" ht="19.5" customHeight="1">
      <c r="B114" s="69" t="s">
        <v>559</v>
      </c>
      <c r="H114" s="305"/>
      <c r="I114" s="86"/>
      <c r="J114" s="305">
        <v>12156254035</v>
      </c>
      <c r="K114" s="87"/>
      <c r="L114" s="218"/>
      <c r="M114" s="636"/>
      <c r="N114" s="636"/>
      <c r="O114" s="636"/>
      <c r="P114" s="636"/>
      <c r="Q114" s="636"/>
      <c r="R114" s="4"/>
    </row>
    <row r="115" spans="2:18" s="77" customFormat="1" ht="21" customHeight="1" hidden="1">
      <c r="B115" s="69" t="s">
        <v>560</v>
      </c>
      <c r="H115" s="305"/>
      <c r="I115" s="86"/>
      <c r="J115" s="305"/>
      <c r="K115" s="87"/>
      <c r="L115" s="218"/>
      <c r="M115" s="636"/>
      <c r="N115" s="636"/>
      <c r="O115" s="636"/>
      <c r="P115" s="636"/>
      <c r="Q115" s="636"/>
      <c r="R115" s="4"/>
    </row>
    <row r="116" spans="2:18" s="77" customFormat="1" ht="19.5" customHeight="1">
      <c r="B116" s="69" t="s">
        <v>561</v>
      </c>
      <c r="H116" s="305"/>
      <c r="I116" s="86"/>
      <c r="J116" s="305">
        <f>2819562658+563915189</f>
        <v>3383477847</v>
      </c>
      <c r="K116" s="87"/>
      <c r="L116" s="218"/>
      <c r="M116" s="636"/>
      <c r="N116" s="636"/>
      <c r="O116" s="636"/>
      <c r="P116" s="636"/>
      <c r="Q116" s="636"/>
      <c r="R116" s="4"/>
    </row>
    <row r="117" spans="2:18" s="77" customFormat="1" ht="19.5" customHeight="1">
      <c r="B117" s="69" t="s">
        <v>562</v>
      </c>
      <c r="H117" s="305"/>
      <c r="I117" s="86"/>
      <c r="J117" s="305">
        <v>984676559</v>
      </c>
      <c r="K117" s="87"/>
      <c r="L117" s="218"/>
      <c r="M117" s="636"/>
      <c r="N117" s="637"/>
      <c r="O117" s="638"/>
      <c r="P117" s="638"/>
      <c r="Q117" s="636"/>
      <c r="R117" s="4"/>
    </row>
    <row r="118" spans="2:18" s="77" customFormat="1" ht="19.5" customHeight="1">
      <c r="B118" s="639" t="s">
        <v>563</v>
      </c>
      <c r="H118" s="305"/>
      <c r="I118" s="86"/>
      <c r="J118" s="305">
        <v>1008653959</v>
      </c>
      <c r="K118" s="87"/>
      <c r="L118" s="218"/>
      <c r="M118" s="636"/>
      <c r="N118" s="637"/>
      <c r="O118" s="638"/>
      <c r="P118" s="638"/>
      <c r="Q118" s="636"/>
      <c r="R118" s="4"/>
    </row>
    <row r="119" spans="2:18" s="77" customFormat="1" ht="19.5" customHeight="1">
      <c r="B119" s="639" t="s">
        <v>564</v>
      </c>
      <c r="H119" s="305"/>
      <c r="I119" s="86"/>
      <c r="J119" s="305">
        <v>2664707218</v>
      </c>
      <c r="K119" s="87"/>
      <c r="L119" s="218"/>
      <c r="M119" s="636"/>
      <c r="N119" s="637"/>
      <c r="O119" s="638"/>
      <c r="P119" s="638"/>
      <c r="Q119" s="636"/>
      <c r="R119" s="4"/>
    </row>
    <row r="120" spans="2:18" s="77" customFormat="1" ht="19.5" customHeight="1" hidden="1">
      <c r="B120" s="69" t="s">
        <v>564</v>
      </c>
      <c r="H120" s="86"/>
      <c r="I120" s="86"/>
      <c r="J120" s="305"/>
      <c r="K120" s="87"/>
      <c r="L120" s="218"/>
      <c r="M120" s="636"/>
      <c r="N120" s="217"/>
      <c r="O120" s="217"/>
      <c r="P120" s="636"/>
      <c r="Q120" s="636"/>
      <c r="R120" s="4"/>
    </row>
    <row r="121" spans="2:18" s="77" customFormat="1" ht="6" customHeight="1">
      <c r="B121" s="84"/>
      <c r="H121" s="86"/>
      <c r="I121" s="86"/>
      <c r="J121" s="305"/>
      <c r="K121" s="87"/>
      <c r="L121" s="4"/>
      <c r="M121" s="4"/>
      <c r="N121" s="4"/>
      <c r="O121" s="9"/>
      <c r="P121" s="9"/>
      <c r="Q121" s="10"/>
      <c r="R121" s="4"/>
    </row>
    <row r="122" spans="2:18" s="79" customFormat="1" ht="21" customHeight="1" thickBot="1">
      <c r="B122" s="219" t="s">
        <v>268</v>
      </c>
      <c r="C122" s="220"/>
      <c r="D122" s="220"/>
      <c r="E122" s="220"/>
      <c r="F122" s="83"/>
      <c r="H122" s="82"/>
      <c r="I122" s="3"/>
      <c r="J122" s="343">
        <f>SUM(J114:J119)</f>
        <v>20197769618</v>
      </c>
      <c r="K122" s="184"/>
      <c r="L122" s="4"/>
      <c r="M122" s="4"/>
      <c r="N122" s="221"/>
      <c r="O122" s="9"/>
      <c r="P122" s="9"/>
      <c r="Q122" s="10"/>
      <c r="R122" s="4"/>
    </row>
    <row r="123" spans="1:18" s="2" customFormat="1" ht="18" customHeight="1" thickTop="1">
      <c r="A123" s="72" t="s">
        <v>412</v>
      </c>
      <c r="B123" s="15" t="s">
        <v>565</v>
      </c>
      <c r="H123" s="78"/>
      <c r="I123" s="75"/>
      <c r="J123" s="74" t="str">
        <f>J113</f>
        <v>Sè 30/09/2012</v>
      </c>
      <c r="K123" s="214"/>
      <c r="L123" s="4"/>
      <c r="M123" s="4"/>
      <c r="N123" s="4"/>
      <c r="O123" s="4"/>
      <c r="P123" s="4"/>
      <c r="Q123" s="4"/>
      <c r="R123" s="4"/>
    </row>
    <row r="124" spans="1:18" s="2" customFormat="1" ht="18" customHeight="1">
      <c r="A124" s="72"/>
      <c r="B124" s="314" t="s">
        <v>566</v>
      </c>
      <c r="H124" s="224"/>
      <c r="I124" s="75"/>
      <c r="J124" s="305">
        <v>3955630533</v>
      </c>
      <c r="K124" s="214"/>
      <c r="L124" s="4"/>
      <c r="M124" s="4"/>
      <c r="N124" s="4"/>
      <c r="O124" s="4"/>
      <c r="P124" s="4"/>
      <c r="Q124" s="4"/>
      <c r="R124" s="4"/>
    </row>
    <row r="125" spans="1:18" s="7" customFormat="1" ht="19.5" customHeight="1">
      <c r="A125" s="97"/>
      <c r="B125" s="314" t="s">
        <v>242</v>
      </c>
      <c r="H125" s="305"/>
      <c r="I125" s="86"/>
      <c r="J125" s="305">
        <v>849077004</v>
      </c>
      <c r="K125" s="87"/>
      <c r="L125" s="9"/>
      <c r="M125" s="9"/>
      <c r="N125" s="9"/>
      <c r="O125" s="9"/>
      <c r="P125" s="9"/>
      <c r="Q125" s="9"/>
      <c r="R125" s="9"/>
    </row>
    <row r="126" spans="1:18" s="7" customFormat="1" ht="19.5" customHeight="1" hidden="1">
      <c r="A126" s="97"/>
      <c r="B126" s="314" t="s">
        <v>20</v>
      </c>
      <c r="H126" s="305"/>
      <c r="I126" s="86"/>
      <c r="J126" s="305"/>
      <c r="K126" s="87"/>
      <c r="L126" s="9"/>
      <c r="M126" s="9"/>
      <c r="N126" s="9"/>
      <c r="O126" s="9"/>
      <c r="P126" s="9"/>
      <c r="Q126" s="9"/>
      <c r="R126" s="9"/>
    </row>
    <row r="127" spans="1:18" s="7" customFormat="1" ht="19.5" customHeight="1">
      <c r="A127" s="97"/>
      <c r="B127" s="314" t="s">
        <v>244</v>
      </c>
      <c r="H127" s="305"/>
      <c r="I127" s="86"/>
      <c r="J127" s="305">
        <v>1405978117</v>
      </c>
      <c r="K127" s="87"/>
      <c r="L127" s="9"/>
      <c r="M127" s="9"/>
      <c r="N127" s="9"/>
      <c r="O127" s="9"/>
      <c r="P127" s="9"/>
      <c r="Q127" s="9"/>
      <c r="R127" s="9"/>
    </row>
    <row r="128" spans="1:18" s="7" customFormat="1" ht="4.5" customHeight="1">
      <c r="A128" s="97"/>
      <c r="B128" s="69"/>
      <c r="H128" s="224"/>
      <c r="I128" s="224"/>
      <c r="J128" s="225"/>
      <c r="K128" s="225"/>
      <c r="L128" s="9"/>
      <c r="M128" s="9"/>
      <c r="N128" s="9"/>
      <c r="O128" s="9"/>
      <c r="P128" s="9"/>
      <c r="Q128" s="9"/>
      <c r="R128" s="9"/>
    </row>
    <row r="129" spans="1:18" s="2" customFormat="1" ht="18" customHeight="1" thickBot="1">
      <c r="A129" s="72"/>
      <c r="B129" s="219" t="s">
        <v>268</v>
      </c>
      <c r="C129" s="220"/>
      <c r="D129" s="220"/>
      <c r="E129" s="220"/>
      <c r="F129" s="83"/>
      <c r="H129" s="82"/>
      <c r="I129" s="3"/>
      <c r="J129" s="343">
        <f>SUM(J124:J127)</f>
        <v>6210685654</v>
      </c>
      <c r="K129" s="184"/>
      <c r="L129" s="4"/>
      <c r="M129" s="4"/>
      <c r="N129" s="4"/>
      <c r="O129" s="4"/>
      <c r="P129" s="4"/>
      <c r="Q129" s="4"/>
      <c r="R129" s="4"/>
    </row>
    <row r="130" spans="1:18" s="7" customFormat="1" ht="18" customHeight="1" thickTop="1">
      <c r="A130" s="72" t="s">
        <v>550</v>
      </c>
      <c r="B130" s="15" t="s">
        <v>568</v>
      </c>
      <c r="H130" s="78"/>
      <c r="I130" s="75"/>
      <c r="J130" s="74" t="str">
        <f>J123</f>
        <v>Sè 30/09/2012</v>
      </c>
      <c r="K130" s="214"/>
      <c r="L130" s="4"/>
      <c r="M130" s="4"/>
      <c r="N130" s="4"/>
      <c r="O130" s="4"/>
      <c r="P130" s="4"/>
      <c r="Q130" s="4"/>
      <c r="R130" s="4"/>
    </row>
    <row r="131" spans="1:18" s="7" customFormat="1" ht="18" customHeight="1">
      <c r="A131" s="72"/>
      <c r="B131" s="314" t="s">
        <v>566</v>
      </c>
      <c r="H131" s="224"/>
      <c r="I131" s="75"/>
      <c r="J131" s="224">
        <v>16765319509</v>
      </c>
      <c r="K131" s="214"/>
      <c r="L131" s="4"/>
      <c r="M131" s="4"/>
      <c r="N131" s="4"/>
      <c r="O131" s="4"/>
      <c r="P131" s="4"/>
      <c r="Q131" s="4"/>
      <c r="R131" s="4"/>
    </row>
    <row r="132" spans="1:18" s="7" customFormat="1" ht="18" customHeight="1">
      <c r="A132" s="72"/>
      <c r="B132" s="314" t="s">
        <v>241</v>
      </c>
      <c r="H132" s="224"/>
      <c r="I132" s="75"/>
      <c r="J132" s="224">
        <v>4189362232</v>
      </c>
      <c r="K132" s="214"/>
      <c r="L132" s="4"/>
      <c r="M132" s="4"/>
      <c r="N132" s="4"/>
      <c r="O132" s="4"/>
      <c r="P132" s="4"/>
      <c r="Q132" s="4"/>
      <c r="R132" s="4"/>
    </row>
    <row r="133" spans="2:18" s="77" customFormat="1" ht="21" customHeight="1">
      <c r="B133" s="314" t="s">
        <v>242</v>
      </c>
      <c r="C133" s="85"/>
      <c r="D133" s="85"/>
      <c r="E133" s="85"/>
      <c r="F133" s="85"/>
      <c r="G133" s="85"/>
      <c r="H133" s="380"/>
      <c r="I133" s="86"/>
      <c r="J133" s="380">
        <v>1825494351</v>
      </c>
      <c r="K133" s="87"/>
      <c r="L133" s="9"/>
      <c r="M133" s="76"/>
      <c r="N133" s="9"/>
      <c r="O133" s="9"/>
      <c r="P133" s="9"/>
      <c r="Q133" s="76"/>
      <c r="R133" s="9"/>
    </row>
    <row r="134" spans="2:18" s="77" customFormat="1" ht="21" customHeight="1">
      <c r="B134" s="314" t="s">
        <v>243</v>
      </c>
      <c r="C134" s="85"/>
      <c r="D134" s="85"/>
      <c r="E134" s="85"/>
      <c r="F134" s="85"/>
      <c r="G134" s="85"/>
      <c r="H134" s="380"/>
      <c r="I134" s="86"/>
      <c r="J134" s="380">
        <v>1617736448</v>
      </c>
      <c r="K134" s="87"/>
      <c r="L134" s="9"/>
      <c r="M134" s="76"/>
      <c r="N134" s="9"/>
      <c r="O134" s="9"/>
      <c r="P134" s="9"/>
      <c r="Q134" s="228"/>
      <c r="R134" s="9"/>
    </row>
    <row r="135" spans="2:18" s="77" customFormat="1" ht="21" customHeight="1">
      <c r="B135" s="314" t="s">
        <v>244</v>
      </c>
      <c r="H135" s="380"/>
      <c r="I135" s="229"/>
      <c r="J135" s="380">
        <v>3923156645</v>
      </c>
      <c r="K135" s="227"/>
      <c r="L135" s="229"/>
      <c r="M135" s="229"/>
      <c r="N135" s="229"/>
      <c r="O135" s="230"/>
      <c r="P135" s="230"/>
      <c r="Q135" s="230"/>
      <c r="R135" s="9"/>
    </row>
    <row r="136" spans="2:18" s="77" customFormat="1" ht="4.5" customHeight="1">
      <c r="B136" s="314"/>
      <c r="H136" s="86"/>
      <c r="I136" s="86"/>
      <c r="J136" s="87"/>
      <c r="K136" s="87"/>
      <c r="L136" s="4"/>
      <c r="M136" s="4"/>
      <c r="N136" s="4"/>
      <c r="O136" s="9"/>
      <c r="P136" s="9"/>
      <c r="Q136" s="10"/>
      <c r="R136" s="4"/>
    </row>
    <row r="137" spans="2:18" s="79" customFormat="1" ht="18.75" customHeight="1" thickBot="1">
      <c r="B137" s="219" t="s">
        <v>268</v>
      </c>
      <c r="C137" s="220"/>
      <c r="D137" s="220"/>
      <c r="E137" s="220"/>
      <c r="F137" s="83"/>
      <c r="H137" s="381"/>
      <c r="I137" s="3"/>
      <c r="J137" s="343">
        <f>SUM(J131:J135)</f>
        <v>28321069185</v>
      </c>
      <c r="K137" s="184"/>
      <c r="L137" s="4"/>
      <c r="M137" s="4"/>
      <c r="N137" s="221"/>
      <c r="O137" s="231"/>
      <c r="P137" s="9"/>
      <c r="Q137" s="10"/>
      <c r="R137" s="4"/>
    </row>
    <row r="138" spans="2:18" s="178" customFormat="1" ht="18" customHeight="1" thickTop="1">
      <c r="B138" s="222"/>
      <c r="H138" s="181"/>
      <c r="I138" s="181"/>
      <c r="J138" s="223"/>
      <c r="K138" s="223"/>
      <c r="L138" s="4"/>
      <c r="M138" s="4"/>
      <c r="N138" s="4"/>
      <c r="O138" s="9"/>
      <c r="P138" s="9"/>
      <c r="Q138" s="10"/>
      <c r="R138" s="4"/>
    </row>
    <row r="139" spans="1:18" s="5" customFormat="1" ht="21" customHeight="1">
      <c r="A139" s="72" t="s">
        <v>552</v>
      </c>
      <c r="B139" s="232" t="s">
        <v>571</v>
      </c>
      <c r="H139" s="78"/>
      <c r="I139" s="226"/>
      <c r="J139" s="215"/>
      <c r="K139" s="214"/>
      <c r="L139" s="4"/>
      <c r="R139" s="4"/>
    </row>
    <row r="140" spans="1:18" s="5" customFormat="1" ht="21" customHeight="1">
      <c r="A140" s="5" t="s">
        <v>554</v>
      </c>
      <c r="B140" s="233" t="s">
        <v>572</v>
      </c>
      <c r="H140" s="78"/>
      <c r="I140" s="75"/>
      <c r="J140" s="74" t="str">
        <f>J130</f>
        <v>Sè 30/09/2012</v>
      </c>
      <c r="K140" s="81">
        <v>1400000000</v>
      </c>
      <c r="L140" s="4"/>
      <c r="R140" s="4"/>
    </row>
    <row r="141" spans="2:18" s="234" customFormat="1" ht="20.25" customHeight="1">
      <c r="B141" s="563" t="s">
        <v>572</v>
      </c>
      <c r="C141" s="562"/>
      <c r="D141" s="562"/>
      <c r="E141" s="562"/>
      <c r="F141" s="564"/>
      <c r="H141" s="217"/>
      <c r="I141" s="231"/>
      <c r="J141" s="565">
        <f>SUM(J142:J142)</f>
        <v>18498520</v>
      </c>
      <c r="K141" s="235"/>
      <c r="L141" s="231"/>
      <c r="R141" s="231"/>
    </row>
    <row r="142" spans="2:18" s="234" customFormat="1" ht="20.25" customHeight="1">
      <c r="B142" s="562" t="str">
        <f>B108</f>
        <v>NH TMCP C«ng th­¬ng ViÖt Nam - CN Hµ T©y</v>
      </c>
      <c r="C142" s="562"/>
      <c r="D142" s="562"/>
      <c r="E142" s="562"/>
      <c r="F142" s="564"/>
      <c r="H142" s="380"/>
      <c r="I142" s="229"/>
      <c r="J142" s="380">
        <v>18498520</v>
      </c>
      <c r="K142" s="227"/>
      <c r="L142" s="231"/>
      <c r="R142" s="231"/>
    </row>
    <row r="143" spans="1:18" s="5" customFormat="1" ht="21" customHeight="1">
      <c r="A143" s="5" t="s">
        <v>556</v>
      </c>
      <c r="B143" s="233" t="s">
        <v>573</v>
      </c>
      <c r="H143" s="82"/>
      <c r="I143" s="82"/>
      <c r="J143" s="381">
        <f>SUM(J144:J145)</f>
        <v>117460072500</v>
      </c>
      <c r="K143" s="81"/>
      <c r="L143" s="4"/>
      <c r="R143" s="4"/>
    </row>
    <row r="144" spans="2:18" s="10" customFormat="1" ht="21" customHeight="1">
      <c r="B144" s="273" t="s">
        <v>617</v>
      </c>
      <c r="H144" s="86"/>
      <c r="I144" s="86"/>
      <c r="J144" s="305">
        <v>97801472500</v>
      </c>
      <c r="K144" s="87"/>
      <c r="L144" s="9"/>
      <c r="R144" s="9"/>
    </row>
    <row r="145" spans="2:18" s="10" customFormat="1" ht="20.25" customHeight="1">
      <c r="B145" s="69" t="s">
        <v>574</v>
      </c>
      <c r="H145" s="86"/>
      <c r="I145" s="86"/>
      <c r="J145" s="305">
        <f>117460072500-J144</f>
        <v>19658600000</v>
      </c>
      <c r="K145" s="87"/>
      <c r="L145" s="9"/>
      <c r="R145" s="9"/>
    </row>
    <row r="146" spans="2:18" s="5" customFormat="1" ht="6.75" customHeight="1">
      <c r="B146" s="233"/>
      <c r="H146" s="78"/>
      <c r="I146" s="82"/>
      <c r="J146" s="215"/>
      <c r="K146" s="81"/>
      <c r="L146" s="4"/>
      <c r="R146" s="4"/>
    </row>
    <row r="147" spans="2:18" s="5" customFormat="1" ht="21" customHeight="1" thickBot="1">
      <c r="B147" s="219" t="s">
        <v>268</v>
      </c>
      <c r="C147" s="187"/>
      <c r="D147" s="187"/>
      <c r="E147" s="187"/>
      <c r="H147" s="82"/>
      <c r="I147" s="3"/>
      <c r="J147" s="343">
        <f>J141+J143</f>
        <v>117478571020</v>
      </c>
      <c r="K147" s="184"/>
      <c r="L147" s="4">
        <v>0</v>
      </c>
      <c r="N147" s="221">
        <v>0</v>
      </c>
      <c r="R147" s="4"/>
    </row>
    <row r="148" spans="2:18" s="5" customFormat="1" ht="11.25" customHeight="1" thickTop="1">
      <c r="B148" s="236"/>
      <c r="H148" s="78"/>
      <c r="I148" s="82"/>
      <c r="J148" s="78"/>
      <c r="L148" s="4"/>
      <c r="R148" s="4"/>
    </row>
    <row r="149" spans="1:18" s="238" customFormat="1" ht="18" customHeight="1" hidden="1">
      <c r="A149" s="115" t="s">
        <v>554</v>
      </c>
      <c r="B149" s="237" t="s">
        <v>576</v>
      </c>
      <c r="H149" s="239" t="s">
        <v>577</v>
      </c>
      <c r="I149" s="214"/>
      <c r="J149" s="239" t="s">
        <v>535</v>
      </c>
      <c r="L149" s="110"/>
      <c r="M149" s="115"/>
      <c r="N149" s="115"/>
      <c r="O149" s="115"/>
      <c r="P149" s="115"/>
      <c r="Q149" s="115"/>
      <c r="R149" s="110"/>
    </row>
    <row r="150" ht="18" customHeight="1" hidden="1"/>
    <row r="151" spans="1:18" s="242" customFormat="1" ht="34.5" customHeight="1" hidden="1">
      <c r="A151" s="240"/>
      <c r="B151" s="783" t="s">
        <v>578</v>
      </c>
      <c r="C151" s="783"/>
      <c r="D151" s="783"/>
      <c r="E151" s="783"/>
      <c r="F151" s="783"/>
      <c r="G151" s="783"/>
      <c r="H151" s="241">
        <v>0</v>
      </c>
      <c r="I151" s="241"/>
      <c r="J151" s="241">
        <v>0</v>
      </c>
      <c r="L151" s="243"/>
      <c r="M151" s="244"/>
      <c r="N151" s="244"/>
      <c r="O151" s="245"/>
      <c r="P151" s="245"/>
      <c r="Q151" s="245"/>
      <c r="R151" s="243"/>
    </row>
    <row r="152" spans="1:18" s="242" customFormat="1" ht="34.5" customHeight="1" hidden="1">
      <c r="A152" s="240"/>
      <c r="B152" s="783" t="s">
        <v>579</v>
      </c>
      <c r="C152" s="783"/>
      <c r="D152" s="783"/>
      <c r="E152" s="783"/>
      <c r="F152" s="783"/>
      <c r="G152" s="783"/>
      <c r="H152" s="241">
        <v>0</v>
      </c>
      <c r="I152" s="241"/>
      <c r="J152" s="241">
        <v>0</v>
      </c>
      <c r="L152" s="243"/>
      <c r="M152" s="244"/>
      <c r="N152" s="244"/>
      <c r="O152" s="245"/>
      <c r="P152" s="245"/>
      <c r="Q152" s="245"/>
      <c r="R152" s="243"/>
    </row>
    <row r="153" spans="1:18" s="242" customFormat="1" ht="34.5" customHeight="1" hidden="1">
      <c r="A153" s="240"/>
      <c r="B153" s="783" t="s">
        <v>580</v>
      </c>
      <c r="C153" s="783"/>
      <c r="D153" s="783"/>
      <c r="E153" s="783"/>
      <c r="F153" s="783"/>
      <c r="G153" s="783"/>
      <c r="H153" s="241">
        <v>0</v>
      </c>
      <c r="I153" s="241"/>
      <c r="J153" s="241">
        <v>0</v>
      </c>
      <c r="L153" s="243"/>
      <c r="M153" s="244"/>
      <c r="N153" s="244"/>
      <c r="O153" s="245"/>
      <c r="P153" s="245"/>
      <c r="Q153" s="245"/>
      <c r="R153" s="243"/>
    </row>
    <row r="154" spans="1:18" s="242" customFormat="1" ht="34.5" customHeight="1" hidden="1">
      <c r="A154" s="240"/>
      <c r="B154" s="783" t="s">
        <v>581</v>
      </c>
      <c r="C154" s="783"/>
      <c r="D154" s="783"/>
      <c r="E154" s="783"/>
      <c r="F154" s="783"/>
      <c r="G154" s="783"/>
      <c r="H154" s="241">
        <v>0</v>
      </c>
      <c r="I154" s="241"/>
      <c r="J154" s="241">
        <v>0</v>
      </c>
      <c r="L154" s="243"/>
      <c r="M154" s="244"/>
      <c r="N154" s="244"/>
      <c r="O154" s="245"/>
      <c r="P154" s="245"/>
      <c r="Q154" s="245"/>
      <c r="R154" s="243"/>
    </row>
    <row r="155" spans="1:18" s="238" customFormat="1" ht="18" customHeight="1" hidden="1">
      <c r="A155" s="246"/>
      <c r="B155" s="237" t="s">
        <v>582</v>
      </c>
      <c r="F155" s="237"/>
      <c r="H155" s="184"/>
      <c r="I155" s="184"/>
      <c r="J155" s="184"/>
      <c r="L155" s="110"/>
      <c r="M155" s="115"/>
      <c r="N155" s="115"/>
      <c r="O155" s="115"/>
      <c r="P155" s="115"/>
      <c r="Q155" s="115"/>
      <c r="R155" s="110"/>
    </row>
    <row r="156" ht="18" customHeight="1" hidden="1">
      <c r="F156" s="237"/>
    </row>
    <row r="157" spans="1:10" ht="18" customHeight="1" hidden="1">
      <c r="A157" s="115" t="s">
        <v>556</v>
      </c>
      <c r="B157" s="237" t="s">
        <v>583</v>
      </c>
      <c r="F157" s="237"/>
      <c r="H157" s="239" t="s">
        <v>577</v>
      </c>
      <c r="I157" s="214"/>
      <c r="J157" s="239" t="s">
        <v>535</v>
      </c>
    </row>
    <row r="158" spans="2:10" ht="33.75" customHeight="1" hidden="1">
      <c r="B158" s="783" t="s">
        <v>584</v>
      </c>
      <c r="C158" s="783"/>
      <c r="D158" s="783"/>
      <c r="E158" s="783"/>
      <c r="F158" s="783"/>
      <c r="G158" s="783"/>
      <c r="H158" s="114">
        <v>0</v>
      </c>
      <c r="J158" s="114">
        <v>0</v>
      </c>
    </row>
    <row r="159" spans="2:10" ht="33.75" customHeight="1" hidden="1">
      <c r="B159" s="783" t="s">
        <v>585</v>
      </c>
      <c r="C159" s="783"/>
      <c r="D159" s="783"/>
      <c r="E159" s="783"/>
      <c r="F159" s="783"/>
      <c r="G159" s="783"/>
      <c r="H159" s="114">
        <v>0</v>
      </c>
      <c r="J159" s="114">
        <v>0</v>
      </c>
    </row>
    <row r="160" spans="2:10" ht="19.5" customHeight="1" hidden="1">
      <c r="B160" s="783" t="s">
        <v>586</v>
      </c>
      <c r="C160" s="783"/>
      <c r="D160" s="783"/>
      <c r="E160" s="783"/>
      <c r="F160" s="783"/>
      <c r="G160" s="783"/>
      <c r="H160" s="114">
        <v>0</v>
      </c>
      <c r="J160" s="114">
        <v>0</v>
      </c>
    </row>
    <row r="161" spans="8:12" ht="18" customHeight="1">
      <c r="H161" s="342"/>
      <c r="I161" s="342"/>
      <c r="J161" s="342"/>
      <c r="K161" s="504"/>
      <c r="L161" s="306"/>
    </row>
    <row r="162" spans="8:12" ht="18" customHeight="1">
      <c r="H162" s="342"/>
      <c r="I162" s="342"/>
      <c r="J162" s="342"/>
      <c r="K162" s="504"/>
      <c r="L162" s="306"/>
    </row>
    <row r="163" spans="8:12" ht="18" customHeight="1">
      <c r="H163" s="342"/>
      <c r="I163" s="342"/>
      <c r="J163" s="342"/>
      <c r="K163" s="504"/>
      <c r="L163" s="306"/>
    </row>
    <row r="164" spans="8:12" ht="18" customHeight="1">
      <c r="H164" s="342"/>
      <c r="I164" s="342"/>
      <c r="J164" s="342"/>
      <c r="K164" s="504"/>
      <c r="L164" s="306"/>
    </row>
    <row r="165" spans="8:12" ht="18" customHeight="1">
      <c r="H165" s="342"/>
      <c r="I165" s="342"/>
      <c r="J165" s="342"/>
      <c r="K165" s="504"/>
      <c r="L165" s="306"/>
    </row>
    <row r="166" spans="8:12" ht="18" customHeight="1">
      <c r="H166" s="342"/>
      <c r="I166" s="342"/>
      <c r="J166" s="342"/>
      <c r="K166" s="504"/>
      <c r="L166" s="306"/>
    </row>
    <row r="167" spans="8:12" ht="18" customHeight="1">
      <c r="H167" s="342"/>
      <c r="I167" s="342"/>
      <c r="J167" s="342"/>
      <c r="K167" s="504"/>
      <c r="L167" s="306"/>
    </row>
    <row r="168" spans="8:12" ht="18" customHeight="1">
      <c r="H168" s="342"/>
      <c r="I168" s="342"/>
      <c r="J168" s="342"/>
      <c r="K168" s="504"/>
      <c r="L168" s="306"/>
    </row>
    <row r="169" spans="8:12" ht="18" customHeight="1">
      <c r="H169" s="342"/>
      <c r="I169" s="342"/>
      <c r="J169" s="342"/>
      <c r="K169" s="504"/>
      <c r="L169" s="306"/>
    </row>
  </sheetData>
  <mergeCells count="12">
    <mergeCell ref="B158:G158"/>
    <mergeCell ref="B159:G159"/>
    <mergeCell ref="B160:G160"/>
    <mergeCell ref="B151:G151"/>
    <mergeCell ref="B152:G152"/>
    <mergeCell ref="B153:G153"/>
    <mergeCell ref="B154:G154"/>
    <mergeCell ref="B84:J84"/>
    <mergeCell ref="C35:E35"/>
    <mergeCell ref="F35:G35"/>
    <mergeCell ref="H35:I35"/>
    <mergeCell ref="J35:K35"/>
  </mergeCells>
  <printOptions/>
  <pageMargins left="0.43" right="0.19" top="0.55" bottom="0.33" header="0.5" footer="0.28"/>
  <pageSetup firstPageNumber="7" useFirstPageNumber="1" horizontalDpi="600" verticalDpi="600" orientation="portrait" paperSize="9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70"/>
  <sheetViews>
    <sheetView showGridLines="0" workbookViewId="0" topLeftCell="A1">
      <selection activeCell="I15" sqref="I15"/>
    </sheetView>
  </sheetViews>
  <sheetFormatPr defaultColWidth="9.140625" defaultRowHeight="12.75"/>
  <cols>
    <col min="1" max="1" width="4.421875" style="250" customWidth="1"/>
    <col min="2" max="2" width="28.8515625" style="251" customWidth="1"/>
    <col min="3" max="3" width="15.8515625" style="386" customWidth="1"/>
    <col min="4" max="4" width="12.7109375" style="251" customWidth="1"/>
    <col min="5" max="5" width="13.28125" style="251" customWidth="1"/>
    <col min="6" max="6" width="18.00390625" style="249" customWidth="1"/>
    <col min="7" max="7" width="15.28125" style="249" customWidth="1"/>
    <col min="8" max="8" width="18.57421875" style="249" customWidth="1"/>
    <col min="9" max="9" width="17.8515625" style="249" customWidth="1"/>
    <col min="10" max="10" width="22.28125" style="249" bestFit="1" customWidth="1"/>
    <col min="11" max="11" width="13.28125" style="250" customWidth="1"/>
    <col min="12" max="12" width="0.85546875" style="250" customWidth="1"/>
    <col min="13" max="13" width="18.00390625" style="250" customWidth="1"/>
    <col min="14" max="14" width="1.421875" style="250" customWidth="1"/>
    <col min="15" max="15" width="17.7109375" style="250" bestFit="1" customWidth="1"/>
    <col min="16" max="16384" width="9.140625" style="250" customWidth="1"/>
  </cols>
  <sheetData>
    <row r="1" spans="1:17" s="2" customFormat="1" ht="21" customHeight="1">
      <c r="A1" s="116" t="s">
        <v>207</v>
      </c>
      <c r="C1" s="311"/>
      <c r="H1" s="3"/>
      <c r="I1" s="3" t="s">
        <v>261</v>
      </c>
      <c r="K1" s="4"/>
      <c r="L1" s="5"/>
      <c r="M1" s="5"/>
      <c r="N1" s="5"/>
      <c r="O1" s="5"/>
      <c r="P1" s="5"/>
      <c r="Q1" s="4"/>
    </row>
    <row r="2" spans="1:17" s="7" customFormat="1" ht="15.75" customHeight="1">
      <c r="A2" s="6" t="s">
        <v>204</v>
      </c>
      <c r="C2" s="382"/>
      <c r="H2" s="8"/>
      <c r="I2" s="8" t="s">
        <v>245</v>
      </c>
      <c r="K2" s="9"/>
      <c r="L2" s="10"/>
      <c r="M2" s="10"/>
      <c r="N2" s="10"/>
      <c r="O2" s="10"/>
      <c r="P2" s="10"/>
      <c r="Q2" s="9"/>
    </row>
    <row r="3" spans="1:17" s="7" customFormat="1" ht="15.75" customHeight="1">
      <c r="A3" s="11" t="s">
        <v>205</v>
      </c>
      <c r="B3" s="12"/>
      <c r="C3" s="383"/>
      <c r="D3" s="12"/>
      <c r="E3" s="12"/>
      <c r="F3" s="12"/>
      <c r="G3" s="12"/>
      <c r="H3" s="13"/>
      <c r="I3" s="13" t="s">
        <v>151</v>
      </c>
      <c r="K3" s="9"/>
      <c r="L3" s="10"/>
      <c r="M3" s="10"/>
      <c r="N3" s="10"/>
      <c r="O3" s="10"/>
      <c r="P3" s="10"/>
      <c r="Q3" s="9"/>
    </row>
    <row r="4" spans="1:17" s="7" customFormat="1" ht="18" customHeight="1">
      <c r="A4" s="247"/>
      <c r="B4" s="10"/>
      <c r="C4" s="384"/>
      <c r="D4" s="10"/>
      <c r="E4" s="10"/>
      <c r="F4" s="10"/>
      <c r="G4" s="10"/>
      <c r="H4" s="86"/>
      <c r="I4" s="86"/>
      <c r="K4" s="9"/>
      <c r="L4" s="10"/>
      <c r="M4" s="10"/>
      <c r="N4" s="10"/>
      <c r="O4" s="10"/>
      <c r="P4" s="10"/>
      <c r="Q4" s="9"/>
    </row>
    <row r="5" spans="1:17" s="2" customFormat="1" ht="18" customHeight="1">
      <c r="A5" s="248" t="s">
        <v>315</v>
      </c>
      <c r="B5" s="5"/>
      <c r="C5" s="385"/>
      <c r="D5" s="5"/>
      <c r="E5" s="5"/>
      <c r="F5" s="5"/>
      <c r="G5" s="5"/>
      <c r="H5" s="82"/>
      <c r="K5" s="4"/>
      <c r="L5" s="5"/>
      <c r="M5" s="5"/>
      <c r="N5" s="5"/>
      <c r="O5" s="5"/>
      <c r="P5" s="5"/>
      <c r="Q5" s="4"/>
    </row>
    <row r="6" spans="1:9" s="319" customFormat="1" ht="47.25" customHeight="1">
      <c r="A6" s="784" t="s">
        <v>618</v>
      </c>
      <c r="B6" s="784"/>
      <c r="C6" s="579" t="s">
        <v>626</v>
      </c>
      <c r="D6" s="580" t="s">
        <v>619</v>
      </c>
      <c r="E6" s="580" t="s">
        <v>246</v>
      </c>
      <c r="F6" s="580" t="s">
        <v>620</v>
      </c>
      <c r="G6" s="580" t="s">
        <v>634</v>
      </c>
      <c r="H6" s="580" t="s">
        <v>247</v>
      </c>
      <c r="I6" s="318" t="s">
        <v>268</v>
      </c>
    </row>
    <row r="7" spans="1:10" s="319" customFormat="1" ht="22.5" customHeight="1">
      <c r="A7" s="320" t="s">
        <v>303</v>
      </c>
      <c r="B7" s="321"/>
      <c r="C7" s="330">
        <v>50000000000</v>
      </c>
      <c r="D7" s="323"/>
      <c r="E7" s="323"/>
      <c r="F7" s="322">
        <v>10931517888</v>
      </c>
      <c r="G7" s="322">
        <v>2867170460</v>
      </c>
      <c r="H7" s="323">
        <v>2741332912</v>
      </c>
      <c r="I7" s="324">
        <f>SUM(C7:H7)</f>
        <v>66540021260</v>
      </c>
      <c r="J7" s="331"/>
    </row>
    <row r="8" spans="1:10" s="319" customFormat="1" ht="22.5" customHeight="1">
      <c r="A8" s="325" t="s">
        <v>271</v>
      </c>
      <c r="B8" s="321" t="s">
        <v>250</v>
      </c>
      <c r="C8" s="335"/>
      <c r="D8" s="327"/>
      <c r="E8" s="332"/>
      <c r="F8" s="335">
        <v>685333228</v>
      </c>
      <c r="G8" s="335">
        <v>137066646</v>
      </c>
      <c r="H8" s="334"/>
      <c r="I8" s="329">
        <f aca="true" t="shared" si="0" ref="I8:I13">SUM(D8:H8)</f>
        <v>822399874</v>
      </c>
      <c r="J8" s="331"/>
    </row>
    <row r="9" spans="1:10" s="319" customFormat="1" ht="22.5" customHeight="1">
      <c r="A9" s="328" t="s">
        <v>271</v>
      </c>
      <c r="B9" s="321" t="s">
        <v>251</v>
      </c>
      <c r="C9" s="333"/>
      <c r="D9" s="327"/>
      <c r="E9" s="334"/>
      <c r="F9" s="334"/>
      <c r="G9" s="334"/>
      <c r="H9" s="569"/>
      <c r="I9" s="709">
        <f t="shared" si="0"/>
        <v>0</v>
      </c>
      <c r="J9" s="335"/>
    </row>
    <row r="10" spans="1:10" s="319" customFormat="1" ht="22.5" customHeight="1">
      <c r="A10" s="328" t="s">
        <v>271</v>
      </c>
      <c r="B10" s="321" t="s">
        <v>248</v>
      </c>
      <c r="C10" s="335"/>
      <c r="D10" s="327"/>
      <c r="E10" s="326"/>
      <c r="F10" s="326"/>
      <c r="G10" s="326"/>
      <c r="H10" s="326"/>
      <c r="I10" s="326">
        <f t="shared" si="0"/>
        <v>0</v>
      </c>
      <c r="J10" s="331"/>
    </row>
    <row r="11" spans="1:10" s="319" customFormat="1" ht="22.5" customHeight="1">
      <c r="A11" s="325" t="s">
        <v>271</v>
      </c>
      <c r="B11" s="321" t="s">
        <v>252</v>
      </c>
      <c r="C11" s="335"/>
      <c r="D11" s="327"/>
      <c r="E11" s="332"/>
      <c r="F11" s="334"/>
      <c r="G11" s="333"/>
      <c r="H11" s="327">
        <v>2741332912</v>
      </c>
      <c r="I11" s="329">
        <f t="shared" si="0"/>
        <v>2741332912</v>
      </c>
      <c r="J11" s="331"/>
    </row>
    <row r="12" spans="1:10" s="319" customFormat="1" ht="22.5" customHeight="1">
      <c r="A12" s="328" t="s">
        <v>271</v>
      </c>
      <c r="B12" s="321" t="s">
        <v>251</v>
      </c>
      <c r="C12" s="333"/>
      <c r="D12" s="327"/>
      <c r="E12" s="332"/>
      <c r="F12" s="334"/>
      <c r="G12" s="334"/>
      <c r="H12" s="334">
        <v>74555579</v>
      </c>
      <c r="I12" s="326">
        <f t="shared" si="0"/>
        <v>74555579</v>
      </c>
      <c r="J12" s="331"/>
    </row>
    <row r="13" spans="1:10" s="319" customFormat="1" ht="22.5" customHeight="1">
      <c r="A13" s="328" t="s">
        <v>271</v>
      </c>
      <c r="B13" s="321" t="s">
        <v>249</v>
      </c>
      <c r="C13" s="335"/>
      <c r="D13" s="327"/>
      <c r="E13" s="332"/>
      <c r="F13" s="326"/>
      <c r="G13" s="327"/>
      <c r="H13" s="334"/>
      <c r="I13" s="326">
        <f t="shared" si="0"/>
        <v>0</v>
      </c>
      <c r="J13" s="331"/>
    </row>
    <row r="14" spans="1:10" s="319" customFormat="1" ht="22.5" customHeight="1">
      <c r="A14" s="336" t="s">
        <v>304</v>
      </c>
      <c r="B14" s="337"/>
      <c r="C14" s="338">
        <f>C7</f>
        <v>50000000000</v>
      </c>
      <c r="D14" s="339">
        <f>SUM(D7:D10)-SUM(D11:D13)</f>
        <v>0</v>
      </c>
      <c r="E14" s="339">
        <f>SUM(E7:E10)-SUM(E11:E13)</f>
        <v>0</v>
      </c>
      <c r="F14" s="338">
        <f>SUM(F7:F10)-SUM(F11:F13)</f>
        <v>11616851116</v>
      </c>
      <c r="G14" s="338">
        <f>SUM(G7:G10)-SUM(G11:G13)</f>
        <v>3004237106</v>
      </c>
      <c r="H14" s="339">
        <f>H7-H11+H12</f>
        <v>74555579</v>
      </c>
      <c r="I14" s="559">
        <f>SUM(C14:H14)</f>
        <v>64695643801</v>
      </c>
      <c r="J14" s="340"/>
    </row>
    <row r="16" spans="1:9" ht="14.25">
      <c r="A16" s="254"/>
      <c r="B16" s="255"/>
      <c r="F16" s="395"/>
      <c r="H16" s="395"/>
      <c r="I16" s="395"/>
    </row>
    <row r="17" spans="1:2" ht="14.25">
      <c r="A17" s="254"/>
      <c r="B17" s="255"/>
    </row>
    <row r="18" spans="1:8" ht="14.25">
      <c r="A18" s="254"/>
      <c r="B18" s="255"/>
      <c r="H18" s="395"/>
    </row>
    <row r="19" spans="1:2" ht="14.25">
      <c r="A19" s="254"/>
      <c r="B19" s="255"/>
    </row>
    <row r="20" spans="1:2" ht="14.25">
      <c r="A20" s="254"/>
      <c r="B20" s="255"/>
    </row>
    <row r="21" spans="1:2" ht="14.25">
      <c r="A21" s="254"/>
      <c r="B21" s="255"/>
    </row>
    <row r="22" spans="1:2" ht="14.25">
      <c r="A22" s="254"/>
      <c r="B22" s="255"/>
    </row>
    <row r="23" spans="1:10" s="253" customFormat="1" ht="15">
      <c r="A23" s="256"/>
      <c r="B23" s="260"/>
      <c r="C23" s="387"/>
      <c r="D23" s="259"/>
      <c r="E23" s="259"/>
      <c r="F23" s="258"/>
      <c r="G23" s="258"/>
      <c r="H23" s="258"/>
      <c r="I23" s="258"/>
      <c r="J23" s="258"/>
    </row>
    <row r="24" spans="1:2" ht="15">
      <c r="A24" s="254"/>
      <c r="B24" s="260"/>
    </row>
    <row r="25" spans="1:10" s="253" customFormat="1" ht="15">
      <c r="A25" s="256"/>
      <c r="B25" s="260"/>
      <c r="C25" s="387"/>
      <c r="D25" s="259"/>
      <c r="E25" s="259"/>
      <c r="F25" s="258"/>
      <c r="G25" s="258"/>
      <c r="H25" s="258"/>
      <c r="I25" s="258"/>
      <c r="J25" s="258"/>
    </row>
    <row r="26" spans="1:2" ht="14.25">
      <c r="A26" s="254"/>
      <c r="B26" s="255"/>
    </row>
    <row r="27" ht="14.25">
      <c r="A27" s="261"/>
    </row>
    <row r="31" spans="1:10" s="253" customFormat="1" ht="15">
      <c r="A31" s="256"/>
      <c r="B31" s="257"/>
      <c r="C31" s="388"/>
      <c r="D31" s="257"/>
      <c r="E31" s="257"/>
      <c r="F31" s="258"/>
      <c r="G31" s="258"/>
      <c r="H31" s="258"/>
      <c r="I31" s="258"/>
      <c r="J31" s="258"/>
    </row>
    <row r="35" ht="14.25">
      <c r="A35" s="262"/>
    </row>
    <row r="37" spans="2:10" s="253" customFormat="1" ht="15">
      <c r="B37" s="259"/>
      <c r="C37" s="387"/>
      <c r="D37" s="259"/>
      <c r="E37" s="259"/>
      <c r="F37" s="258"/>
      <c r="G37" s="258"/>
      <c r="H37" s="258"/>
      <c r="I37" s="258"/>
      <c r="J37" s="258"/>
    </row>
    <row r="39" spans="1:10" s="253" customFormat="1" ht="15">
      <c r="A39" s="256"/>
      <c r="B39" s="257"/>
      <c r="C39" s="388"/>
      <c r="D39" s="257"/>
      <c r="E39" s="257"/>
      <c r="F39" s="258"/>
      <c r="G39" s="258"/>
      <c r="H39" s="258"/>
      <c r="I39" s="258"/>
      <c r="J39" s="258"/>
    </row>
    <row r="43" ht="14.25">
      <c r="A43" s="263"/>
    </row>
    <row r="44" ht="14.25">
      <c r="A44" s="263"/>
    </row>
    <row r="45" ht="14.25">
      <c r="A45" s="263"/>
    </row>
    <row r="46" ht="14.25">
      <c r="A46" s="264"/>
    </row>
    <row r="47" ht="14.25">
      <c r="A47" s="264"/>
    </row>
    <row r="48" ht="14.25">
      <c r="A48" s="264"/>
    </row>
    <row r="50" spans="1:10" s="253" customFormat="1" ht="15">
      <c r="A50" s="265"/>
      <c r="B50" s="259"/>
      <c r="C50" s="387"/>
      <c r="D50" s="259"/>
      <c r="E50" s="259"/>
      <c r="F50" s="258"/>
      <c r="G50" s="258"/>
      <c r="H50" s="258"/>
      <c r="I50" s="258"/>
      <c r="J50" s="258"/>
    </row>
    <row r="52" spans="2:10" s="253" customFormat="1" ht="15">
      <c r="B52" s="259"/>
      <c r="C52" s="387"/>
      <c r="D52" s="259"/>
      <c r="E52" s="259"/>
      <c r="F52" s="258"/>
      <c r="G52" s="258"/>
      <c r="H52" s="258"/>
      <c r="I52" s="258"/>
      <c r="J52" s="258"/>
    </row>
    <row r="53" spans="2:10" s="253" customFormat="1" ht="15">
      <c r="B53" s="259"/>
      <c r="C53" s="387"/>
      <c r="D53" s="259"/>
      <c r="E53" s="259"/>
      <c r="F53" s="258"/>
      <c r="G53" s="258"/>
      <c r="H53" s="258"/>
      <c r="I53" s="258"/>
      <c r="J53" s="258"/>
    </row>
    <row r="55" ht="15">
      <c r="A55" s="253"/>
    </row>
    <row r="58" ht="15">
      <c r="A58" s="253"/>
    </row>
    <row r="60" spans="1:10" s="253" customFormat="1" ht="15">
      <c r="A60" s="256"/>
      <c r="B60" s="257"/>
      <c r="C60" s="388"/>
      <c r="D60" s="257"/>
      <c r="E60" s="257"/>
      <c r="F60" s="258"/>
      <c r="G60" s="258"/>
      <c r="H60" s="258"/>
      <c r="I60" s="258"/>
      <c r="J60" s="258"/>
    </row>
    <row r="64" ht="14.25">
      <c r="A64" s="262"/>
    </row>
    <row r="65" ht="14.25">
      <c r="A65" s="262"/>
    </row>
    <row r="66" ht="15">
      <c r="A66" s="253"/>
    </row>
    <row r="68" spans="2:10" s="253" customFormat="1" ht="15">
      <c r="B68" s="259"/>
      <c r="C68" s="387"/>
      <c r="D68" s="259"/>
      <c r="E68" s="259"/>
      <c r="F68" s="258"/>
      <c r="G68" s="258"/>
      <c r="H68" s="258"/>
      <c r="I68" s="258"/>
      <c r="J68" s="258"/>
    </row>
    <row r="69" spans="2:10" s="253" customFormat="1" ht="15">
      <c r="B69" s="259"/>
      <c r="C69" s="387"/>
      <c r="D69" s="259"/>
      <c r="E69" s="259"/>
      <c r="F69" s="258"/>
      <c r="G69" s="258"/>
      <c r="H69" s="258"/>
      <c r="I69" s="258"/>
      <c r="J69" s="258"/>
    </row>
    <row r="70" spans="2:10" s="253" customFormat="1" ht="15">
      <c r="B70" s="259"/>
      <c r="C70" s="387"/>
      <c r="D70" s="259"/>
      <c r="E70" s="259"/>
      <c r="F70" s="258"/>
      <c r="G70" s="258"/>
      <c r="H70" s="258"/>
      <c r="I70" s="258"/>
      <c r="J70" s="258"/>
    </row>
    <row r="72" spans="2:10" s="253" customFormat="1" ht="15">
      <c r="B72" s="259"/>
      <c r="C72" s="387"/>
      <c r="D72" s="259"/>
      <c r="E72" s="259"/>
      <c r="F72" s="258"/>
      <c r="G72" s="258"/>
      <c r="H72" s="258"/>
      <c r="I72" s="258"/>
      <c r="J72" s="258"/>
    </row>
    <row r="74" spans="2:10" s="253" customFormat="1" ht="15">
      <c r="B74" s="257"/>
      <c r="C74" s="388"/>
      <c r="D74" s="257"/>
      <c r="E74" s="257"/>
      <c r="F74" s="258"/>
      <c r="G74" s="258"/>
      <c r="H74" s="258"/>
      <c r="I74" s="258"/>
      <c r="J74" s="258"/>
    </row>
    <row r="82" spans="2:10" s="253" customFormat="1" ht="15">
      <c r="B82" s="257"/>
      <c r="C82" s="388"/>
      <c r="D82" s="257"/>
      <c r="E82" s="257"/>
      <c r="F82" s="258"/>
      <c r="G82" s="258"/>
      <c r="H82" s="258"/>
      <c r="I82" s="258"/>
      <c r="J82" s="258"/>
    </row>
    <row r="89" spans="2:10" s="253" customFormat="1" ht="15">
      <c r="B89" s="259"/>
      <c r="C89" s="387"/>
      <c r="D89" s="259"/>
      <c r="E89" s="259"/>
      <c r="F89" s="258"/>
      <c r="G89" s="258"/>
      <c r="H89" s="258"/>
      <c r="I89" s="258"/>
      <c r="J89" s="258"/>
    </row>
    <row r="91" spans="2:10" s="253" customFormat="1" ht="15">
      <c r="B91" s="257"/>
      <c r="C91" s="388"/>
      <c r="D91" s="257"/>
      <c r="E91" s="257"/>
      <c r="F91" s="258"/>
      <c r="G91" s="258"/>
      <c r="H91" s="258"/>
      <c r="I91" s="258"/>
      <c r="J91" s="258"/>
    </row>
    <row r="96" spans="2:10" s="253" customFormat="1" ht="15">
      <c r="B96" s="259"/>
      <c r="C96" s="387"/>
      <c r="D96" s="259"/>
      <c r="E96" s="259"/>
      <c r="F96" s="258"/>
      <c r="G96" s="258"/>
      <c r="H96" s="258"/>
      <c r="I96" s="258"/>
      <c r="J96" s="258"/>
    </row>
    <row r="98" spans="2:10" s="253" customFormat="1" ht="15">
      <c r="B98" s="257"/>
      <c r="C98" s="388"/>
      <c r="D98" s="257"/>
      <c r="E98" s="257"/>
      <c r="F98" s="258"/>
      <c r="G98" s="258"/>
      <c r="H98" s="258"/>
      <c r="I98" s="258"/>
      <c r="J98" s="258"/>
    </row>
    <row r="99" spans="2:10" s="253" customFormat="1" ht="15">
      <c r="B99" s="259"/>
      <c r="C99" s="387"/>
      <c r="D99" s="259"/>
      <c r="E99" s="259"/>
      <c r="F99" s="258"/>
      <c r="G99" s="258"/>
      <c r="H99" s="258"/>
      <c r="I99" s="258"/>
      <c r="J99" s="258"/>
    </row>
    <row r="100" spans="2:10" s="253" customFormat="1" ht="15">
      <c r="B100" s="259"/>
      <c r="C100" s="387"/>
      <c r="D100" s="259"/>
      <c r="E100" s="259"/>
      <c r="F100" s="258"/>
      <c r="G100" s="258"/>
      <c r="H100" s="258"/>
      <c r="I100" s="258"/>
      <c r="J100" s="258"/>
    </row>
    <row r="110" spans="2:10" s="253" customFormat="1" ht="15">
      <c r="B110" s="257"/>
      <c r="C110" s="388"/>
      <c r="D110" s="257"/>
      <c r="E110" s="257"/>
      <c r="F110" s="258"/>
      <c r="G110" s="258"/>
      <c r="H110" s="258"/>
      <c r="I110" s="258"/>
      <c r="J110" s="258"/>
    </row>
    <row r="111" spans="2:10" s="253" customFormat="1" ht="15">
      <c r="B111" s="259"/>
      <c r="C111" s="387"/>
      <c r="D111" s="259"/>
      <c r="E111" s="259"/>
      <c r="F111" s="258"/>
      <c r="G111" s="258"/>
      <c r="H111" s="258"/>
      <c r="I111" s="258"/>
      <c r="J111" s="258"/>
    </row>
    <row r="115" spans="2:10" s="253" customFormat="1" ht="15">
      <c r="B115" s="259"/>
      <c r="C115" s="387"/>
      <c r="D115" s="259"/>
      <c r="E115" s="259"/>
      <c r="F115" s="258"/>
      <c r="G115" s="258"/>
      <c r="H115" s="258"/>
      <c r="I115" s="258"/>
      <c r="J115" s="258"/>
    </row>
    <row r="117" spans="2:10" s="253" customFormat="1" ht="15">
      <c r="B117" s="257"/>
      <c r="C117" s="388"/>
      <c r="D117" s="257"/>
      <c r="E117" s="257"/>
      <c r="F117" s="258"/>
      <c r="G117" s="258"/>
      <c r="H117" s="258"/>
      <c r="I117" s="258"/>
      <c r="J117" s="258"/>
    </row>
    <row r="122" spans="2:10" s="253" customFormat="1" ht="15">
      <c r="B122" s="259"/>
      <c r="C122" s="387"/>
      <c r="D122" s="259"/>
      <c r="E122" s="259"/>
      <c r="F122" s="258"/>
      <c r="G122" s="258"/>
      <c r="H122" s="258"/>
      <c r="I122" s="258"/>
      <c r="J122" s="258"/>
    </row>
    <row r="124" spans="2:10" s="253" customFormat="1" ht="15">
      <c r="B124" s="257"/>
      <c r="C124" s="388"/>
      <c r="D124" s="257"/>
      <c r="E124" s="257"/>
      <c r="F124" s="258"/>
      <c r="G124" s="258"/>
      <c r="H124" s="258"/>
      <c r="I124" s="258"/>
      <c r="J124" s="258"/>
    </row>
    <row r="135" spans="2:10" s="253" customFormat="1" ht="15">
      <c r="B135" s="259"/>
      <c r="C135" s="387"/>
      <c r="D135" s="259"/>
      <c r="E135" s="259"/>
      <c r="F135" s="258"/>
      <c r="G135" s="258"/>
      <c r="H135" s="258"/>
      <c r="I135" s="258"/>
      <c r="J135" s="258"/>
    </row>
    <row r="137" spans="2:10" s="253" customFormat="1" ht="15">
      <c r="B137" s="257"/>
      <c r="C137" s="388"/>
      <c r="D137" s="257"/>
      <c r="E137" s="257"/>
      <c r="F137" s="258"/>
      <c r="G137" s="258"/>
      <c r="H137" s="258"/>
      <c r="I137" s="258"/>
      <c r="J137" s="258"/>
    </row>
    <row r="143" spans="2:5" ht="15">
      <c r="B143" s="259"/>
      <c r="C143" s="387"/>
      <c r="D143" s="259"/>
      <c r="E143" s="259"/>
    </row>
    <row r="145" spans="2:10" s="253" customFormat="1" ht="15">
      <c r="B145" s="257"/>
      <c r="C145" s="388"/>
      <c r="D145" s="257"/>
      <c r="E145" s="257"/>
      <c r="F145" s="258"/>
      <c r="G145" s="258"/>
      <c r="H145" s="258"/>
      <c r="I145" s="258"/>
      <c r="J145" s="258"/>
    </row>
    <row r="146" spans="2:10" s="253" customFormat="1" ht="15">
      <c r="B146" s="257"/>
      <c r="C146" s="388"/>
      <c r="D146" s="257"/>
      <c r="E146" s="257"/>
      <c r="F146" s="258"/>
      <c r="G146" s="258"/>
      <c r="H146" s="258"/>
      <c r="I146" s="258"/>
      <c r="J146" s="258"/>
    </row>
    <row r="147" spans="2:10" s="253" customFormat="1" ht="15">
      <c r="B147" s="259"/>
      <c r="C147" s="387"/>
      <c r="D147" s="259"/>
      <c r="E147" s="259"/>
      <c r="F147" s="258"/>
      <c r="G147" s="258"/>
      <c r="H147" s="258"/>
      <c r="I147" s="258"/>
      <c r="J147" s="258"/>
    </row>
    <row r="152" spans="2:10" s="253" customFormat="1" ht="15">
      <c r="B152" s="259"/>
      <c r="C152" s="387"/>
      <c r="D152" s="259"/>
      <c r="E152" s="259"/>
      <c r="F152" s="258"/>
      <c r="G152" s="258"/>
      <c r="H152" s="258"/>
      <c r="I152" s="258"/>
      <c r="J152" s="258"/>
    </row>
    <row r="158" spans="2:10" s="253" customFormat="1" ht="15">
      <c r="B158" s="259"/>
      <c r="C158" s="387"/>
      <c r="D158" s="259"/>
      <c r="E158" s="259"/>
      <c r="F158" s="258"/>
      <c r="G158" s="258"/>
      <c r="H158" s="258"/>
      <c r="I158" s="258"/>
      <c r="J158" s="258"/>
    </row>
    <row r="160" ht="14.25">
      <c r="A160" s="263"/>
    </row>
    <row r="161" ht="14.25">
      <c r="A161" s="263"/>
    </row>
    <row r="162" ht="14.25">
      <c r="A162" s="263"/>
    </row>
    <row r="163" spans="2:10" s="253" customFormat="1" ht="15">
      <c r="B163" s="259"/>
      <c r="C163" s="387"/>
      <c r="D163" s="259"/>
      <c r="E163" s="259"/>
      <c r="F163" s="258"/>
      <c r="G163" s="258"/>
      <c r="H163" s="258"/>
      <c r="I163" s="258"/>
      <c r="J163" s="258"/>
    </row>
    <row r="164" spans="2:10" s="253" customFormat="1" ht="15">
      <c r="B164" s="259"/>
      <c r="C164" s="387"/>
      <c r="D164" s="259"/>
      <c r="E164" s="259"/>
      <c r="F164" s="258"/>
      <c r="G164" s="258"/>
      <c r="H164" s="258"/>
      <c r="I164" s="258"/>
      <c r="J164" s="258"/>
    </row>
    <row r="165" spans="2:10" s="253" customFormat="1" ht="15">
      <c r="B165" s="259"/>
      <c r="C165" s="387"/>
      <c r="D165" s="259"/>
      <c r="E165" s="259"/>
      <c r="F165" s="258"/>
      <c r="G165" s="258"/>
      <c r="H165" s="258"/>
      <c r="I165" s="258"/>
      <c r="J165" s="258"/>
    </row>
    <row r="166" spans="2:10" s="253" customFormat="1" ht="15">
      <c r="B166" s="259"/>
      <c r="C166" s="387"/>
      <c r="D166" s="259"/>
      <c r="E166" s="259"/>
      <c r="F166" s="258"/>
      <c r="G166" s="258"/>
      <c r="H166" s="258"/>
      <c r="I166" s="258"/>
      <c r="J166" s="258"/>
    </row>
    <row r="167" spans="2:10" s="253" customFormat="1" ht="15">
      <c r="B167" s="259"/>
      <c r="C167" s="387"/>
      <c r="D167" s="259"/>
      <c r="E167" s="259"/>
      <c r="F167" s="258"/>
      <c r="G167" s="258"/>
      <c r="H167" s="258"/>
      <c r="I167" s="258"/>
      <c r="J167" s="258"/>
    </row>
    <row r="168" spans="2:10" s="253" customFormat="1" ht="15">
      <c r="B168" s="259"/>
      <c r="C168" s="387"/>
      <c r="D168" s="259"/>
      <c r="E168" s="259"/>
      <c r="F168" s="258"/>
      <c r="G168" s="258"/>
      <c r="H168" s="258"/>
      <c r="I168" s="258"/>
      <c r="J168" s="258"/>
    </row>
    <row r="170" spans="2:10" s="253" customFormat="1" ht="30" customHeight="1">
      <c r="B170" s="257"/>
      <c r="C170" s="388"/>
      <c r="D170" s="257"/>
      <c r="E170" s="257"/>
      <c r="F170" s="258"/>
      <c r="G170" s="258"/>
      <c r="H170" s="258"/>
      <c r="I170" s="258"/>
      <c r="J170" s="258"/>
    </row>
    <row r="173" ht="14.25">
      <c r="A173" s="263"/>
    </row>
    <row r="174" ht="14.25">
      <c r="A174" s="263"/>
    </row>
    <row r="175" ht="14.25">
      <c r="A175" s="263"/>
    </row>
    <row r="176" ht="14.25">
      <c r="A176" s="263"/>
    </row>
    <row r="179" spans="2:10" s="253" customFormat="1" ht="15">
      <c r="B179" s="257"/>
      <c r="C179" s="388"/>
      <c r="D179" s="257"/>
      <c r="E179" s="257"/>
      <c r="F179" s="258"/>
      <c r="G179" s="258"/>
      <c r="H179" s="258"/>
      <c r="I179" s="258"/>
      <c r="J179" s="258"/>
    </row>
    <row r="183" ht="14.25">
      <c r="A183" s="263"/>
    </row>
    <row r="184" ht="14.25">
      <c r="A184" s="263"/>
    </row>
    <row r="186" ht="14.25">
      <c r="A186" s="263"/>
    </row>
    <row r="187" ht="14.25">
      <c r="A187" s="263"/>
    </row>
    <row r="189" ht="14.25">
      <c r="A189" s="263"/>
    </row>
    <row r="190" ht="14.25">
      <c r="A190" s="263"/>
    </row>
    <row r="192" ht="14.25">
      <c r="A192" s="263"/>
    </row>
    <row r="194" spans="2:10" s="253" customFormat="1" ht="15">
      <c r="B194" s="257"/>
      <c r="C194" s="388"/>
      <c r="D194" s="257"/>
      <c r="E194" s="257"/>
      <c r="F194" s="258"/>
      <c r="G194" s="258"/>
      <c r="H194" s="258"/>
      <c r="I194" s="258"/>
      <c r="J194" s="258"/>
    </row>
    <row r="195" spans="2:10" s="253" customFormat="1" ht="15">
      <c r="B195" s="259"/>
      <c r="C195" s="387"/>
      <c r="D195" s="259"/>
      <c r="E195" s="259"/>
      <c r="F195" s="258"/>
      <c r="G195" s="258"/>
      <c r="H195" s="258"/>
      <c r="I195" s="258"/>
      <c r="J195" s="258"/>
    </row>
    <row r="196" spans="2:10" s="253" customFormat="1" ht="15">
      <c r="B196" s="257"/>
      <c r="C196" s="388"/>
      <c r="D196" s="257"/>
      <c r="E196" s="257"/>
      <c r="F196" s="258"/>
      <c r="G196" s="258"/>
      <c r="H196" s="258"/>
      <c r="I196" s="258"/>
      <c r="J196" s="258"/>
    </row>
    <row r="198" spans="2:10" s="266" customFormat="1" ht="14.25">
      <c r="B198" s="267"/>
      <c r="C198" s="389"/>
      <c r="D198" s="267"/>
      <c r="E198" s="267"/>
      <c r="F198" s="268"/>
      <c r="G198" s="268"/>
      <c r="H198" s="268"/>
      <c r="I198" s="268"/>
      <c r="J198" s="268"/>
    </row>
    <row r="199" ht="14.25">
      <c r="A199" s="263"/>
    </row>
    <row r="200" ht="14.25">
      <c r="A200" s="263"/>
    </row>
    <row r="201" spans="2:10" s="266" customFormat="1" ht="14.25">
      <c r="B201" s="267"/>
      <c r="C201" s="389"/>
      <c r="D201" s="267"/>
      <c r="E201" s="267"/>
      <c r="F201" s="268"/>
      <c r="G201" s="268"/>
      <c r="H201" s="268"/>
      <c r="I201" s="268"/>
      <c r="J201" s="268"/>
    </row>
    <row r="202" ht="14.25">
      <c r="A202" s="263"/>
    </row>
    <row r="203" ht="14.25">
      <c r="A203" s="263"/>
    </row>
    <row r="204" ht="14.25">
      <c r="A204" s="263"/>
    </row>
    <row r="205" ht="14.25">
      <c r="A205" s="263"/>
    </row>
    <row r="206" ht="14.25">
      <c r="A206" s="263"/>
    </row>
    <row r="207" ht="14.25">
      <c r="A207" s="263"/>
    </row>
    <row r="208" spans="2:10" s="266" customFormat="1" ht="14.25">
      <c r="B208" s="267"/>
      <c r="C208" s="389"/>
      <c r="D208" s="267"/>
      <c r="E208" s="267"/>
      <c r="F208" s="268"/>
      <c r="G208" s="268"/>
      <c r="H208" s="268"/>
      <c r="I208" s="268"/>
      <c r="J208" s="268"/>
    </row>
    <row r="209" ht="14.25">
      <c r="A209" s="263"/>
    </row>
    <row r="210" ht="14.25">
      <c r="A210" s="263"/>
    </row>
    <row r="212" spans="2:10" s="253" customFormat="1" ht="15">
      <c r="B212" s="257"/>
      <c r="C212" s="388"/>
      <c r="D212" s="257"/>
      <c r="E212" s="257"/>
      <c r="F212" s="258"/>
      <c r="G212" s="258"/>
      <c r="H212" s="258"/>
      <c r="I212" s="258"/>
      <c r="J212" s="258"/>
    </row>
    <row r="222" spans="2:10" s="253" customFormat="1" ht="15">
      <c r="B222" s="259"/>
      <c r="C222" s="387"/>
      <c r="D222" s="259"/>
      <c r="E222" s="259"/>
      <c r="F222" s="258"/>
      <c r="G222" s="258"/>
      <c r="H222" s="258"/>
      <c r="I222" s="258"/>
      <c r="J222" s="258"/>
    </row>
    <row r="224" spans="2:10" s="253" customFormat="1" ht="15">
      <c r="B224" s="257"/>
      <c r="C224" s="388"/>
      <c r="D224" s="257"/>
      <c r="E224" s="257"/>
      <c r="F224" s="258"/>
      <c r="G224" s="258"/>
      <c r="H224" s="258"/>
      <c r="I224" s="258"/>
      <c r="J224" s="258"/>
    </row>
    <row r="227" ht="15.75" customHeight="1"/>
    <row r="231" spans="2:10" s="253" customFormat="1" ht="15">
      <c r="B231" s="259"/>
      <c r="C231" s="387"/>
      <c r="D231" s="259"/>
      <c r="E231" s="259"/>
      <c r="F231" s="258"/>
      <c r="G231" s="258"/>
      <c r="H231" s="258"/>
      <c r="I231" s="258"/>
      <c r="J231" s="258"/>
    </row>
    <row r="233" spans="2:10" s="253" customFormat="1" ht="15">
      <c r="B233" s="257"/>
      <c r="C233" s="388"/>
      <c r="D233" s="257"/>
      <c r="E233" s="257"/>
      <c r="F233" s="258"/>
      <c r="G233" s="258"/>
      <c r="H233" s="258"/>
      <c r="I233" s="258"/>
      <c r="J233" s="258"/>
    </row>
    <row r="239" spans="2:10" s="253" customFormat="1" ht="15">
      <c r="B239" s="259"/>
      <c r="C239" s="387"/>
      <c r="D239" s="259"/>
      <c r="E239" s="259"/>
      <c r="F239" s="258"/>
      <c r="G239" s="258"/>
      <c r="H239" s="258"/>
      <c r="I239" s="258"/>
      <c r="J239" s="258"/>
    </row>
    <row r="241" spans="2:10" s="253" customFormat="1" ht="15">
      <c r="B241" s="257"/>
      <c r="C241" s="388"/>
      <c r="D241" s="257"/>
      <c r="E241" s="257"/>
      <c r="F241" s="258"/>
      <c r="G241" s="258"/>
      <c r="H241" s="258"/>
      <c r="I241" s="258"/>
      <c r="J241" s="258"/>
    </row>
    <row r="247" spans="2:10" s="253" customFormat="1" ht="15">
      <c r="B247" s="259"/>
      <c r="C247" s="387"/>
      <c r="D247" s="259"/>
      <c r="E247" s="259"/>
      <c r="F247" s="258"/>
      <c r="G247" s="258"/>
      <c r="H247" s="258"/>
      <c r="I247" s="258"/>
      <c r="J247" s="258"/>
    </row>
    <row r="249" spans="2:10" s="253" customFormat="1" ht="15">
      <c r="B249" s="257"/>
      <c r="C249" s="388"/>
      <c r="D249" s="257"/>
      <c r="E249" s="257"/>
      <c r="F249" s="258"/>
      <c r="G249" s="258"/>
      <c r="H249" s="258"/>
      <c r="I249" s="258"/>
      <c r="J249" s="258"/>
    </row>
    <row r="252" ht="14.25">
      <c r="A252" s="263"/>
    </row>
    <row r="253" ht="14.25">
      <c r="A253" s="263"/>
    </row>
    <row r="254" ht="14.25">
      <c r="A254" s="263"/>
    </row>
    <row r="256" ht="14.25">
      <c r="A256" s="263"/>
    </row>
    <row r="257" ht="14.25">
      <c r="A257" s="263"/>
    </row>
    <row r="258" ht="14.25">
      <c r="A258" s="263"/>
    </row>
    <row r="263" spans="2:10" s="253" customFormat="1" ht="15">
      <c r="B263" s="259"/>
      <c r="C263" s="387"/>
      <c r="D263" s="259"/>
      <c r="E263" s="259"/>
      <c r="F263" s="258"/>
      <c r="G263" s="258"/>
      <c r="H263" s="258"/>
      <c r="I263" s="258"/>
      <c r="J263" s="258"/>
    </row>
    <row r="265" spans="2:10" s="253" customFormat="1" ht="15">
      <c r="B265" s="257"/>
      <c r="C265" s="388"/>
      <c r="D265" s="257"/>
      <c r="E265" s="257"/>
      <c r="F265" s="258"/>
      <c r="G265" s="258"/>
      <c r="H265" s="258"/>
      <c r="I265" s="258"/>
      <c r="J265" s="258"/>
    </row>
    <row r="269" ht="14.25">
      <c r="A269" s="263"/>
    </row>
    <row r="270" ht="14.25">
      <c r="A270" s="263"/>
    </row>
  </sheetData>
  <mergeCells count="1">
    <mergeCell ref="A6:B6"/>
  </mergeCells>
  <printOptions/>
  <pageMargins left="0.36" right="0.2" top="0.41" bottom="0.19" header="0.36" footer="0.25"/>
  <pageSetup firstPageNumber="10" useFirstPageNumber="1" horizontalDpi="600" verticalDpi="600" orientation="landscape" paperSize="9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15"/>
  <sheetViews>
    <sheetView showGridLines="0" tabSelected="1" workbookViewId="0" topLeftCell="A72">
      <selection activeCell="L7" sqref="L7"/>
    </sheetView>
  </sheetViews>
  <sheetFormatPr defaultColWidth="9.140625" defaultRowHeight="18" customHeight="1"/>
  <cols>
    <col min="1" max="1" width="4.57421875" style="302" customWidth="1"/>
    <col min="2" max="2" width="22.00390625" style="303" customWidth="1"/>
    <col min="3" max="3" width="0.9921875" style="109" customWidth="1"/>
    <col min="4" max="4" width="10.8515625" style="109" customWidth="1"/>
    <col min="5" max="5" width="1.421875" style="109" customWidth="1"/>
    <col min="6" max="6" width="15.421875" style="109" customWidth="1"/>
    <col min="7" max="7" width="0.13671875" style="109" customWidth="1"/>
    <col min="8" max="8" width="18.00390625" style="87" customWidth="1"/>
    <col min="9" max="9" width="1.57421875" style="87" customWidth="1"/>
    <col min="10" max="10" width="18.8515625" style="87" customWidth="1"/>
    <col min="11" max="11" width="0.9921875" style="109" customWidth="1"/>
    <col min="12" max="12" width="18.57421875" style="110" customWidth="1"/>
    <col min="13" max="13" width="1.1484375" style="115" customWidth="1"/>
    <col min="14" max="14" width="17.57421875" style="115" customWidth="1"/>
    <col min="15" max="15" width="19.8515625" style="109" bestFit="1" customWidth="1"/>
    <col min="16" max="16" width="19.28125" style="109" customWidth="1"/>
    <col min="17" max="17" width="18.8515625" style="109" customWidth="1"/>
    <col min="18" max="18" width="16.8515625" style="110" bestFit="1" customWidth="1"/>
    <col min="19" max="19" width="21.140625" style="109" customWidth="1"/>
    <col min="20" max="16384" width="9.140625" style="109" customWidth="1"/>
  </cols>
  <sheetData>
    <row r="1" spans="1:18" s="5" customFormat="1" ht="19.5" customHeight="1">
      <c r="A1" s="116" t="s">
        <v>207</v>
      </c>
      <c r="H1" s="82"/>
      <c r="I1" s="82"/>
      <c r="J1" s="82" t="s">
        <v>261</v>
      </c>
      <c r="L1" s="4"/>
      <c r="R1" s="4"/>
    </row>
    <row r="2" spans="1:18" s="10" customFormat="1" ht="16.5" customHeight="1">
      <c r="A2" s="6" t="s">
        <v>204</v>
      </c>
      <c r="H2" s="86"/>
      <c r="I2" s="86"/>
      <c r="J2" s="8" t="s">
        <v>245</v>
      </c>
      <c r="L2" s="9"/>
      <c r="R2" s="9"/>
    </row>
    <row r="3" spans="1:18" s="10" customFormat="1" ht="16.5" customHeight="1">
      <c r="A3" s="11" t="s">
        <v>205</v>
      </c>
      <c r="B3" s="12"/>
      <c r="C3" s="12"/>
      <c r="D3" s="12"/>
      <c r="E3" s="12"/>
      <c r="F3" s="12"/>
      <c r="G3" s="12"/>
      <c r="H3" s="13"/>
      <c r="I3" s="13"/>
      <c r="J3" s="13" t="s">
        <v>151</v>
      </c>
      <c r="L3" s="9"/>
      <c r="R3" s="9"/>
    </row>
    <row r="4" spans="2:18" s="10" customFormat="1" ht="15">
      <c r="B4" s="269"/>
      <c r="H4" s="86"/>
      <c r="I4" s="86"/>
      <c r="J4" s="86"/>
      <c r="L4" s="104"/>
      <c r="M4" s="105"/>
      <c r="N4" s="105"/>
      <c r="O4" s="105"/>
      <c r="P4" s="105"/>
      <c r="Q4" s="105"/>
      <c r="R4" s="4"/>
    </row>
    <row r="5" spans="1:18" s="10" customFormat="1" ht="15">
      <c r="A5" s="5" t="s">
        <v>316</v>
      </c>
      <c r="B5" s="233" t="s">
        <v>621</v>
      </c>
      <c r="F5" s="5" t="s">
        <v>13</v>
      </c>
      <c r="H5" s="553"/>
      <c r="I5" s="271"/>
      <c r="J5" s="270" t="s">
        <v>121</v>
      </c>
      <c r="L5" s="104"/>
      <c r="M5" s="105"/>
      <c r="N5" s="105"/>
      <c r="O5" s="105"/>
      <c r="P5" s="105"/>
      <c r="Q5" s="105"/>
      <c r="R5" s="4"/>
    </row>
    <row r="6" spans="1:18" s="5" customFormat="1" ht="18.75" customHeight="1">
      <c r="A6" s="272" t="s">
        <v>271</v>
      </c>
      <c r="B6" s="273" t="s">
        <v>622</v>
      </c>
      <c r="F6" s="555">
        <v>0.49</v>
      </c>
      <c r="G6" s="314"/>
      <c r="H6" s="552"/>
      <c r="I6" s="379"/>
      <c r="J6" s="377">
        <v>24500000000</v>
      </c>
      <c r="K6" s="82"/>
      <c r="L6" s="82"/>
      <c r="M6" s="105"/>
      <c r="N6" s="105"/>
      <c r="O6" s="105"/>
      <c r="P6" s="105"/>
      <c r="Q6" s="105"/>
      <c r="R6" s="4"/>
    </row>
    <row r="7" spans="1:18" s="5" customFormat="1" ht="18.75" customHeight="1">
      <c r="A7" s="272" t="s">
        <v>271</v>
      </c>
      <c r="B7" s="273" t="s">
        <v>623</v>
      </c>
      <c r="F7" s="556">
        <v>0.51</v>
      </c>
      <c r="G7" s="314"/>
      <c r="H7" s="552"/>
      <c r="I7" s="379"/>
      <c r="J7" s="377">
        <v>25500000000</v>
      </c>
      <c r="K7" s="82"/>
      <c r="L7" s="82"/>
      <c r="M7" s="105"/>
      <c r="N7" s="105"/>
      <c r="O7" s="105"/>
      <c r="P7" s="105"/>
      <c r="Q7" s="105"/>
      <c r="R7" s="4"/>
    </row>
    <row r="8" spans="2:18" s="10" customFormat="1" ht="7.5" customHeight="1">
      <c r="B8" s="273"/>
      <c r="H8" s="252"/>
      <c r="I8" s="252"/>
      <c r="J8" s="274"/>
      <c r="L8" s="104"/>
      <c r="M8" s="105"/>
      <c r="N8" s="105"/>
      <c r="O8" s="105"/>
      <c r="P8" s="105"/>
      <c r="Q8" s="105"/>
      <c r="R8" s="4"/>
    </row>
    <row r="9" spans="2:18" s="10" customFormat="1" ht="19.5" customHeight="1" thickBot="1">
      <c r="B9" s="275" t="s">
        <v>268</v>
      </c>
      <c r="C9" s="187"/>
      <c r="D9" s="187"/>
      <c r="E9" s="187"/>
      <c r="F9" s="5"/>
      <c r="G9" s="5"/>
      <c r="H9" s="82"/>
      <c r="I9" s="82"/>
      <c r="J9" s="343">
        <f>J6+J7</f>
        <v>50000000000</v>
      </c>
      <c r="L9" s="104"/>
      <c r="M9" s="105"/>
      <c r="N9" s="105"/>
      <c r="O9" s="105"/>
      <c r="P9" s="105"/>
      <c r="Q9" s="105"/>
      <c r="R9" s="4"/>
    </row>
    <row r="10" spans="2:18" s="10" customFormat="1" ht="15.75" thickTop="1">
      <c r="B10" s="269"/>
      <c r="H10" s="86"/>
      <c r="I10" s="86"/>
      <c r="J10" s="86"/>
      <c r="L10" s="104"/>
      <c r="M10" s="105"/>
      <c r="N10" s="105"/>
      <c r="O10" s="105"/>
      <c r="P10" s="105"/>
      <c r="Q10" s="105"/>
      <c r="R10" s="4"/>
    </row>
    <row r="11" spans="2:18" s="10" customFormat="1" ht="22.5" customHeight="1" hidden="1">
      <c r="B11" s="269" t="s">
        <v>624</v>
      </c>
      <c r="H11" s="86">
        <v>0</v>
      </c>
      <c r="I11" s="86"/>
      <c r="J11" s="86">
        <v>0</v>
      </c>
      <c r="L11" s="104"/>
      <c r="M11" s="105"/>
      <c r="N11" s="105"/>
      <c r="O11" s="105"/>
      <c r="P11" s="105"/>
      <c r="Q11" s="105"/>
      <c r="R11" s="4"/>
    </row>
    <row r="12" spans="2:18" s="10" customFormat="1" ht="22.5" customHeight="1" hidden="1">
      <c r="B12" s="269" t="s">
        <v>625</v>
      </c>
      <c r="H12" s="86">
        <v>0</v>
      </c>
      <c r="I12" s="86"/>
      <c r="J12" s="86">
        <v>0</v>
      </c>
      <c r="L12" s="104"/>
      <c r="M12" s="105"/>
      <c r="N12" s="105"/>
      <c r="O12" s="105"/>
      <c r="P12" s="105"/>
      <c r="Q12" s="105"/>
      <c r="R12" s="4"/>
    </row>
    <row r="13" spans="2:18" s="10" customFormat="1" ht="6.75" customHeight="1">
      <c r="B13" s="269"/>
      <c r="H13" s="86"/>
      <c r="I13" s="86"/>
      <c r="J13" s="86"/>
      <c r="L13" s="104"/>
      <c r="M13" s="105"/>
      <c r="N13" s="105"/>
      <c r="O13" s="105"/>
      <c r="P13" s="105"/>
      <c r="Q13" s="105"/>
      <c r="R13" s="4"/>
    </row>
    <row r="14" spans="1:18" s="5" customFormat="1" ht="15">
      <c r="A14" s="5" t="s">
        <v>567</v>
      </c>
      <c r="B14" s="232" t="s">
        <v>627</v>
      </c>
      <c r="H14" s="553"/>
      <c r="I14" s="271"/>
      <c r="J14" s="270" t="str">
        <f>J5</f>
        <v> Sè 30/09/2012</v>
      </c>
      <c r="L14" s="104"/>
      <c r="M14" s="105"/>
      <c r="N14" s="105"/>
      <c r="O14" s="105"/>
      <c r="P14" s="105"/>
      <c r="Q14" s="105"/>
      <c r="R14" s="4"/>
    </row>
    <row r="15" spans="2:18" s="10" customFormat="1" ht="20.25" customHeight="1">
      <c r="B15" s="269" t="s">
        <v>630</v>
      </c>
      <c r="H15" s="305"/>
      <c r="I15" s="86"/>
      <c r="J15" s="86">
        <v>5000000</v>
      </c>
      <c r="L15" s="104"/>
      <c r="M15" s="105"/>
      <c r="N15" s="105"/>
      <c r="O15" s="105"/>
      <c r="P15" s="105"/>
      <c r="Q15" s="105"/>
      <c r="R15" s="4"/>
    </row>
    <row r="16" spans="2:18" s="89" customFormat="1" ht="15">
      <c r="B16" s="276" t="s">
        <v>628</v>
      </c>
      <c r="H16" s="307"/>
      <c r="I16" s="99"/>
      <c r="J16" s="99">
        <v>5000000</v>
      </c>
      <c r="L16" s="104"/>
      <c r="M16" s="105"/>
      <c r="N16" s="105"/>
      <c r="O16" s="105"/>
      <c r="P16" s="105"/>
      <c r="Q16" s="105"/>
      <c r="R16" s="104"/>
    </row>
    <row r="17" spans="2:18" s="89" customFormat="1" ht="15">
      <c r="B17" s="276" t="s">
        <v>629</v>
      </c>
      <c r="H17" s="307">
        <v>0</v>
      </c>
      <c r="I17" s="99"/>
      <c r="J17" s="99">
        <v>0</v>
      </c>
      <c r="L17" s="104"/>
      <c r="M17" s="105"/>
      <c r="N17" s="105"/>
      <c r="O17" s="105"/>
      <c r="P17" s="105"/>
      <c r="Q17" s="105"/>
      <c r="R17" s="104"/>
    </row>
    <row r="18" spans="2:18" s="10" customFormat="1" ht="4.5" customHeight="1">
      <c r="B18" s="269"/>
      <c r="H18" s="87"/>
      <c r="I18" s="86"/>
      <c r="J18" s="86"/>
      <c r="L18" s="104"/>
      <c r="M18" s="105"/>
      <c r="N18" s="105"/>
      <c r="O18" s="105"/>
      <c r="P18" s="105"/>
      <c r="Q18" s="105"/>
      <c r="R18" s="4"/>
    </row>
    <row r="19" spans="2:18" s="10" customFormat="1" ht="20.25" customHeight="1">
      <c r="B19" s="269" t="s">
        <v>631</v>
      </c>
      <c r="H19" s="86" t="s">
        <v>632</v>
      </c>
      <c r="I19" s="86"/>
      <c r="J19" s="86"/>
      <c r="L19" s="104"/>
      <c r="M19" s="105"/>
      <c r="N19" s="105"/>
      <c r="O19" s="105"/>
      <c r="P19" s="105"/>
      <c r="Q19" s="105"/>
      <c r="R19" s="4"/>
    </row>
    <row r="20" spans="2:18" s="10" customFormat="1" ht="7.5" customHeight="1">
      <c r="B20" s="269"/>
      <c r="H20" s="86"/>
      <c r="I20" s="86"/>
      <c r="J20" s="86"/>
      <c r="L20" s="104"/>
      <c r="M20" s="105"/>
      <c r="N20" s="105"/>
      <c r="O20" s="105"/>
      <c r="P20" s="105"/>
      <c r="Q20" s="105"/>
      <c r="R20" s="4"/>
    </row>
    <row r="21" spans="1:18" s="5" customFormat="1" ht="15">
      <c r="A21" s="5" t="s">
        <v>569</v>
      </c>
      <c r="B21" s="232" t="s">
        <v>633</v>
      </c>
      <c r="H21" s="553"/>
      <c r="I21" s="271"/>
      <c r="J21" s="270" t="str">
        <f>J14</f>
        <v> Sè 30/09/2012</v>
      </c>
      <c r="L21" s="104"/>
      <c r="M21" s="105"/>
      <c r="N21" s="105"/>
      <c r="O21" s="105"/>
      <c r="P21" s="105"/>
      <c r="Q21" s="105"/>
      <c r="R21" s="4"/>
    </row>
    <row r="22" spans="2:18" s="10" customFormat="1" ht="20.25" customHeight="1">
      <c r="B22" s="269" t="s">
        <v>620</v>
      </c>
      <c r="H22" s="305"/>
      <c r="I22" s="305"/>
      <c r="J22" s="305">
        <v>11616851116</v>
      </c>
      <c r="L22" s="104"/>
      <c r="M22" s="105"/>
      <c r="N22" s="105"/>
      <c r="O22" s="105"/>
      <c r="P22" s="105"/>
      <c r="Q22" s="105"/>
      <c r="R22" s="4"/>
    </row>
    <row r="23" spans="2:18" s="10" customFormat="1" ht="20.25" customHeight="1">
      <c r="B23" s="269" t="s">
        <v>634</v>
      </c>
      <c r="H23" s="305"/>
      <c r="I23" s="305"/>
      <c r="J23" s="305">
        <v>3004237106</v>
      </c>
      <c r="L23" s="104"/>
      <c r="M23" s="105"/>
      <c r="N23" s="105"/>
      <c r="O23" s="105"/>
      <c r="P23" s="105"/>
      <c r="Q23" s="105"/>
      <c r="R23" s="4"/>
    </row>
    <row r="24" spans="2:18" s="10" customFormat="1" ht="11.25" customHeight="1">
      <c r="B24" s="269"/>
      <c r="H24" s="86"/>
      <c r="I24" s="86"/>
      <c r="J24" s="86"/>
      <c r="L24" s="104"/>
      <c r="M24" s="105"/>
      <c r="N24" s="105"/>
      <c r="O24" s="105"/>
      <c r="P24" s="105"/>
      <c r="Q24" s="105"/>
      <c r="R24" s="4"/>
    </row>
    <row r="25" spans="1:18" s="105" customFormat="1" ht="14.25">
      <c r="A25" s="105" t="s">
        <v>318</v>
      </c>
      <c r="B25" s="179" t="s">
        <v>635</v>
      </c>
      <c r="H25" s="181"/>
      <c r="I25" s="181"/>
      <c r="J25" s="181"/>
      <c r="L25" s="104"/>
      <c r="R25" s="104"/>
    </row>
    <row r="26" spans="2:18" s="10" customFormat="1" ht="37.5" customHeight="1">
      <c r="B26" s="759" t="s">
        <v>616</v>
      </c>
      <c r="C26" s="759"/>
      <c r="D26" s="759"/>
      <c r="E26" s="759"/>
      <c r="F26" s="759"/>
      <c r="G26" s="759"/>
      <c r="H26" s="759"/>
      <c r="I26" s="759"/>
      <c r="J26" s="759"/>
      <c r="L26" s="104"/>
      <c r="M26" s="105"/>
      <c r="N26" s="105"/>
      <c r="O26" s="105"/>
      <c r="P26" s="105"/>
      <c r="Q26" s="105"/>
      <c r="R26" s="4"/>
    </row>
    <row r="27" spans="2:18" s="10" customFormat="1" ht="3" customHeight="1">
      <c r="B27" s="269"/>
      <c r="H27" s="86"/>
      <c r="I27" s="86"/>
      <c r="J27" s="86"/>
      <c r="L27" s="104"/>
      <c r="M27" s="105"/>
      <c r="N27" s="105"/>
      <c r="O27" s="105"/>
      <c r="P27" s="105"/>
      <c r="Q27" s="105"/>
      <c r="R27" s="4"/>
    </row>
    <row r="28" spans="1:18" s="10" customFormat="1" ht="27" customHeight="1">
      <c r="A28" s="279" t="s">
        <v>570</v>
      </c>
      <c r="B28" s="280" t="s">
        <v>637</v>
      </c>
      <c r="C28" s="5"/>
      <c r="D28" s="5"/>
      <c r="E28" s="5"/>
      <c r="F28" s="5"/>
      <c r="G28" s="5"/>
      <c r="H28" s="553"/>
      <c r="I28" s="271"/>
      <c r="J28" s="270" t="str">
        <f>J21</f>
        <v> Sè 30/09/2012</v>
      </c>
      <c r="K28" s="105"/>
      <c r="L28" s="4"/>
      <c r="M28" s="4"/>
      <c r="N28" s="4"/>
      <c r="O28" s="4"/>
      <c r="P28" s="4"/>
      <c r="Q28" s="5"/>
      <c r="R28" s="4"/>
    </row>
    <row r="29" spans="2:18" s="76" customFormat="1" ht="19.5" customHeight="1">
      <c r="B29" s="234" t="s">
        <v>638</v>
      </c>
      <c r="C29" s="10"/>
      <c r="D29" s="10"/>
      <c r="E29" s="10"/>
      <c r="F29" s="10"/>
      <c r="G29" s="10"/>
      <c r="H29" s="305"/>
      <c r="I29" s="305"/>
      <c r="J29" s="305">
        <v>20323530240</v>
      </c>
      <c r="K29" s="5"/>
      <c r="L29" s="9"/>
      <c r="M29" s="4"/>
      <c r="N29" s="5"/>
      <c r="O29" s="10"/>
      <c r="P29" s="10"/>
      <c r="Q29" s="10"/>
      <c r="R29" s="4"/>
    </row>
    <row r="30" spans="2:18" s="76" customFormat="1" ht="19.5" customHeight="1">
      <c r="B30" s="234" t="s">
        <v>14</v>
      </c>
      <c r="C30" s="10"/>
      <c r="D30" s="10"/>
      <c r="E30" s="10"/>
      <c r="F30" s="10"/>
      <c r="G30" s="10"/>
      <c r="H30" s="305"/>
      <c r="I30" s="305"/>
      <c r="J30" s="305">
        <v>292308854</v>
      </c>
      <c r="K30" s="5"/>
      <c r="L30" s="9"/>
      <c r="M30" s="4"/>
      <c r="N30" s="5"/>
      <c r="O30" s="10"/>
      <c r="P30" s="10"/>
      <c r="Q30" s="10"/>
      <c r="R30" s="4"/>
    </row>
    <row r="31" spans="2:18" s="76" customFormat="1" ht="19.5" customHeight="1">
      <c r="B31" s="234" t="s">
        <v>15</v>
      </c>
      <c r="C31" s="10"/>
      <c r="D31" s="10"/>
      <c r="E31" s="10"/>
      <c r="F31" s="10"/>
      <c r="G31" s="10"/>
      <c r="H31" s="305"/>
      <c r="I31" s="305"/>
      <c r="J31" s="305">
        <v>26744567423</v>
      </c>
      <c r="K31" s="5"/>
      <c r="L31" s="9"/>
      <c r="M31" s="4"/>
      <c r="N31" s="5"/>
      <c r="O31" s="10"/>
      <c r="P31" s="10"/>
      <c r="Q31" s="10"/>
      <c r="R31" s="4"/>
    </row>
    <row r="32" spans="2:18" s="76" customFormat="1" ht="19.5" customHeight="1">
      <c r="B32" s="234" t="s">
        <v>30</v>
      </c>
      <c r="C32" s="10"/>
      <c r="D32" s="10"/>
      <c r="E32" s="10"/>
      <c r="F32" s="10"/>
      <c r="G32" s="10"/>
      <c r="H32" s="305"/>
      <c r="I32" s="305"/>
      <c r="J32" s="305">
        <v>6818181818</v>
      </c>
      <c r="K32" s="5"/>
      <c r="L32" s="9"/>
      <c r="M32" s="4"/>
      <c r="N32" s="5"/>
      <c r="O32" s="10"/>
      <c r="P32" s="10"/>
      <c r="Q32" s="10"/>
      <c r="R32" s="4"/>
    </row>
    <row r="33" spans="2:18" s="76" customFormat="1" ht="19.5" customHeight="1">
      <c r="B33" s="234" t="s">
        <v>153</v>
      </c>
      <c r="C33" s="10"/>
      <c r="D33" s="10"/>
      <c r="E33" s="10"/>
      <c r="F33" s="10"/>
      <c r="G33" s="10"/>
      <c r="H33" s="305"/>
      <c r="I33" s="305"/>
      <c r="J33" s="305">
        <v>339282535</v>
      </c>
      <c r="K33" s="5"/>
      <c r="L33" s="9"/>
      <c r="M33" s="4"/>
      <c r="N33" s="5"/>
      <c r="O33" s="10"/>
      <c r="P33" s="10"/>
      <c r="Q33" s="10"/>
      <c r="R33" s="4"/>
    </row>
    <row r="34" spans="2:18" s="76" customFormat="1" ht="2.25" customHeight="1" hidden="1">
      <c r="B34" s="280"/>
      <c r="C34" s="5"/>
      <c r="D34" s="5"/>
      <c r="E34" s="5"/>
      <c r="F34" s="5"/>
      <c r="G34" s="5"/>
      <c r="H34" s="82"/>
      <c r="I34" s="82"/>
      <c r="J34" s="81"/>
      <c r="K34" s="5"/>
      <c r="L34" s="4"/>
      <c r="M34" s="4"/>
      <c r="N34" s="5"/>
      <c r="O34" s="10"/>
      <c r="P34" s="10"/>
      <c r="Q34" s="10"/>
      <c r="R34" s="4"/>
    </row>
    <row r="35" spans="2:18" s="76" customFormat="1" ht="15.75" customHeight="1" thickBot="1">
      <c r="B35" s="275" t="s">
        <v>268</v>
      </c>
      <c r="C35" s="187"/>
      <c r="D35" s="187"/>
      <c r="E35" s="187"/>
      <c r="F35" s="5"/>
      <c r="G35" s="5"/>
      <c r="H35" s="82"/>
      <c r="I35" s="82"/>
      <c r="J35" s="343">
        <f>SUM(J29:J34)</f>
        <v>54517870870</v>
      </c>
      <c r="K35" s="5"/>
      <c r="L35" s="4"/>
      <c r="M35" s="4"/>
      <c r="N35" s="5"/>
      <c r="O35" s="10"/>
      <c r="P35" s="10"/>
      <c r="Q35" s="10"/>
      <c r="R35" s="4"/>
    </row>
    <row r="36" spans="2:18" s="76" customFormat="1" ht="15.75" customHeight="1" thickTop="1">
      <c r="B36" s="390"/>
      <c r="C36" s="5"/>
      <c r="D36" s="5"/>
      <c r="E36" s="5"/>
      <c r="F36" s="5"/>
      <c r="G36" s="5"/>
      <c r="H36" s="82"/>
      <c r="I36" s="82"/>
      <c r="J36" s="381"/>
      <c r="K36" s="5"/>
      <c r="L36" s="4"/>
      <c r="M36" s="4"/>
      <c r="N36" s="5"/>
      <c r="O36" s="10"/>
      <c r="P36" s="10"/>
      <c r="Q36" s="10"/>
      <c r="R36" s="4"/>
    </row>
    <row r="37" spans="1:18" s="76" customFormat="1" ht="18" customHeight="1">
      <c r="A37" s="279" t="s">
        <v>575</v>
      </c>
      <c r="B37" s="280" t="s">
        <v>639</v>
      </c>
      <c r="C37" s="5"/>
      <c r="D37" s="5"/>
      <c r="E37" s="5"/>
      <c r="F37" s="5"/>
      <c r="G37" s="5"/>
      <c r="H37" s="82"/>
      <c r="I37" s="82"/>
      <c r="J37" s="381">
        <f>SUM(J38:J42)</f>
        <v>30172965</v>
      </c>
      <c r="K37" s="5"/>
      <c r="L37" s="4"/>
      <c r="M37" s="4"/>
      <c r="N37" s="5"/>
      <c r="O37" s="10"/>
      <c r="P37" s="10"/>
      <c r="Q37" s="10"/>
      <c r="R37" s="4"/>
    </row>
    <row r="38" spans="2:18" s="76" customFormat="1" ht="18" customHeight="1">
      <c r="B38" s="234" t="s">
        <v>640</v>
      </c>
      <c r="C38" s="10"/>
      <c r="D38" s="10"/>
      <c r="E38" s="10"/>
      <c r="F38" s="10"/>
      <c r="G38" s="10"/>
      <c r="H38" s="86"/>
      <c r="I38" s="86"/>
      <c r="J38" s="305">
        <v>30172965</v>
      </c>
      <c r="K38" s="5"/>
      <c r="L38" s="4"/>
      <c r="M38" s="4"/>
      <c r="N38" s="5"/>
      <c r="O38" s="10"/>
      <c r="P38" s="10"/>
      <c r="Q38" s="10"/>
      <c r="R38" s="4"/>
    </row>
    <row r="39" spans="2:18" s="76" customFormat="1" ht="18.75" customHeight="1" hidden="1">
      <c r="B39" s="234" t="s">
        <v>641</v>
      </c>
      <c r="C39" s="10"/>
      <c r="D39" s="10"/>
      <c r="E39" s="10"/>
      <c r="F39" s="10"/>
      <c r="G39" s="10"/>
      <c r="H39" s="86"/>
      <c r="I39" s="86"/>
      <c r="J39" s="87"/>
      <c r="K39" s="5"/>
      <c r="L39" s="4"/>
      <c r="M39" s="4"/>
      <c r="N39" s="5"/>
      <c r="O39" s="10"/>
      <c r="P39" s="10"/>
      <c r="Q39" s="10"/>
      <c r="R39" s="4"/>
    </row>
    <row r="40" spans="2:18" s="76" customFormat="1" ht="18" customHeight="1" hidden="1">
      <c r="B40" s="234" t="s">
        <v>642</v>
      </c>
      <c r="C40" s="10"/>
      <c r="D40" s="10"/>
      <c r="E40" s="10"/>
      <c r="F40" s="10"/>
      <c r="G40" s="10"/>
      <c r="H40" s="86"/>
      <c r="I40" s="86"/>
      <c r="J40" s="87"/>
      <c r="K40" s="5"/>
      <c r="L40" s="4"/>
      <c r="M40" s="4"/>
      <c r="N40" s="5"/>
      <c r="O40" s="10"/>
      <c r="P40" s="10"/>
      <c r="Q40" s="10"/>
      <c r="R40" s="4"/>
    </row>
    <row r="41" spans="2:18" s="76" customFormat="1" ht="18" customHeight="1" hidden="1">
      <c r="B41" s="234" t="s">
        <v>643</v>
      </c>
      <c r="C41" s="10"/>
      <c r="D41" s="10"/>
      <c r="E41" s="10"/>
      <c r="F41" s="10"/>
      <c r="G41" s="10"/>
      <c r="H41" s="86"/>
      <c r="I41" s="86"/>
      <c r="J41" s="87"/>
      <c r="K41" s="5"/>
      <c r="L41" s="4"/>
      <c r="M41" s="4"/>
      <c r="N41" s="5"/>
      <c r="O41" s="10"/>
      <c r="P41" s="10"/>
      <c r="Q41" s="10"/>
      <c r="R41" s="4"/>
    </row>
    <row r="42" spans="2:18" s="76" customFormat="1" ht="18" customHeight="1">
      <c r="B42" s="234" t="s">
        <v>641</v>
      </c>
      <c r="C42" s="10"/>
      <c r="D42" s="10"/>
      <c r="E42" s="10"/>
      <c r="F42" s="10"/>
      <c r="G42" s="10"/>
      <c r="H42" s="86"/>
      <c r="I42" s="86"/>
      <c r="J42" s="305"/>
      <c r="K42" s="5"/>
      <c r="L42" s="4"/>
      <c r="M42" s="4"/>
      <c r="N42" s="5"/>
      <c r="O42" s="10"/>
      <c r="P42" s="10"/>
      <c r="Q42" s="10"/>
      <c r="R42" s="4"/>
    </row>
    <row r="43" spans="2:18" s="76" customFormat="1" ht="10.5" customHeight="1">
      <c r="B43" s="234"/>
      <c r="C43" s="10"/>
      <c r="D43" s="10"/>
      <c r="E43" s="10"/>
      <c r="F43" s="10"/>
      <c r="G43" s="10"/>
      <c r="H43" s="82"/>
      <c r="I43" s="82"/>
      <c r="J43" s="81"/>
      <c r="K43" s="5"/>
      <c r="L43" s="4"/>
      <c r="M43" s="4"/>
      <c r="N43" s="5"/>
      <c r="O43" s="10"/>
      <c r="P43" s="10"/>
      <c r="Q43" s="10"/>
      <c r="R43" s="4"/>
    </row>
    <row r="44" spans="1:18" s="76" customFormat="1" ht="18" customHeight="1">
      <c r="A44" s="279" t="s">
        <v>200</v>
      </c>
      <c r="B44" s="280" t="s">
        <v>644</v>
      </c>
      <c r="C44" s="281"/>
      <c r="D44" s="5"/>
      <c r="E44" s="5"/>
      <c r="F44" s="5"/>
      <c r="G44" s="5"/>
      <c r="H44" s="553"/>
      <c r="I44" s="271"/>
      <c r="J44" s="270" t="str">
        <f>J28</f>
        <v> Sè 30/09/2012</v>
      </c>
      <c r="K44" s="10"/>
      <c r="L44" s="218"/>
      <c r="M44" s="5"/>
      <c r="N44" s="282">
        <v>0</v>
      </c>
      <c r="O44" s="10"/>
      <c r="P44" s="10"/>
      <c r="Q44" s="10"/>
      <c r="R44" s="4"/>
    </row>
    <row r="45" spans="1:18" s="76" customFormat="1" ht="18" customHeight="1">
      <c r="A45" s="279"/>
      <c r="B45" s="234" t="s">
        <v>638</v>
      </c>
      <c r="C45" s="10"/>
      <c r="D45" s="10"/>
      <c r="E45" s="10"/>
      <c r="F45" s="10"/>
      <c r="G45" s="10"/>
      <c r="H45" s="305"/>
      <c r="I45" s="305"/>
      <c r="J45" s="305">
        <f>J29-J38</f>
        <v>20293357275</v>
      </c>
      <c r="K45" s="10"/>
      <c r="L45" s="229"/>
      <c r="M45" s="5"/>
      <c r="N45" s="282"/>
      <c r="O45" s="10"/>
      <c r="P45" s="10"/>
      <c r="Q45" s="10"/>
      <c r="R45" s="4"/>
    </row>
    <row r="46" spans="1:18" s="76" customFormat="1" ht="18" customHeight="1">
      <c r="A46" s="279"/>
      <c r="B46" s="234" t="s">
        <v>14</v>
      </c>
      <c r="C46" s="10"/>
      <c r="D46" s="10"/>
      <c r="E46" s="10"/>
      <c r="F46" s="10"/>
      <c r="G46" s="10"/>
      <c r="H46" s="305"/>
      <c r="I46" s="305"/>
      <c r="J46" s="305">
        <f>J30</f>
        <v>292308854</v>
      </c>
      <c r="K46" s="10"/>
      <c r="L46" s="229"/>
      <c r="M46" s="5"/>
      <c r="N46" s="282"/>
      <c r="O46" s="10"/>
      <c r="P46" s="10"/>
      <c r="Q46" s="10"/>
      <c r="R46" s="4"/>
    </row>
    <row r="47" spans="1:18" s="76" customFormat="1" ht="18" customHeight="1">
      <c r="A47" s="279"/>
      <c r="B47" s="234" t="s">
        <v>15</v>
      </c>
      <c r="C47" s="10"/>
      <c r="D47" s="10"/>
      <c r="E47" s="10"/>
      <c r="F47" s="10"/>
      <c r="G47" s="10"/>
      <c r="H47" s="305"/>
      <c r="I47" s="305"/>
      <c r="J47" s="305">
        <f>J31-J42</f>
        <v>26744567423</v>
      </c>
      <c r="K47" s="10"/>
      <c r="L47" s="229"/>
      <c r="M47" s="5"/>
      <c r="N47" s="282"/>
      <c r="O47" s="10"/>
      <c r="P47" s="10"/>
      <c r="Q47" s="10"/>
      <c r="R47" s="4"/>
    </row>
    <row r="48" spans="1:18" s="76" customFormat="1" ht="18" customHeight="1">
      <c r="A48" s="279"/>
      <c r="B48" s="234" t="s">
        <v>30</v>
      </c>
      <c r="C48" s="10"/>
      <c r="D48" s="10"/>
      <c r="E48" s="10"/>
      <c r="F48" s="10"/>
      <c r="G48" s="10"/>
      <c r="H48" s="305"/>
      <c r="I48" s="305"/>
      <c r="J48" s="305">
        <f>J32</f>
        <v>6818181818</v>
      </c>
      <c r="K48" s="10"/>
      <c r="L48" s="229"/>
      <c r="M48" s="5"/>
      <c r="N48" s="282"/>
      <c r="O48" s="10"/>
      <c r="P48" s="10"/>
      <c r="Q48" s="10"/>
      <c r="R48" s="4"/>
    </row>
    <row r="49" spans="1:18" s="76" customFormat="1" ht="18" customHeight="1">
      <c r="A49" s="279"/>
      <c r="B49" s="234" t="s">
        <v>153</v>
      </c>
      <c r="C49" s="10"/>
      <c r="D49" s="10"/>
      <c r="E49" s="10"/>
      <c r="F49" s="10"/>
      <c r="G49" s="10"/>
      <c r="H49" s="305"/>
      <c r="I49" s="305"/>
      <c r="J49" s="305">
        <f>J33</f>
        <v>339282535</v>
      </c>
      <c r="K49" s="10"/>
      <c r="L49" s="229"/>
      <c r="M49" s="5"/>
      <c r="N49" s="282"/>
      <c r="O49" s="10"/>
      <c r="P49" s="10"/>
      <c r="Q49" s="10"/>
      <c r="R49" s="4"/>
    </row>
    <row r="50" spans="2:18" s="10" customFormat="1" ht="16.5" customHeight="1">
      <c r="B50" s="280"/>
      <c r="C50" s="5"/>
      <c r="D50" s="5"/>
      <c r="E50" s="5"/>
      <c r="F50" s="5"/>
      <c r="G50" s="5"/>
      <c r="H50" s="82"/>
      <c r="I50" s="82"/>
      <c r="J50" s="81"/>
      <c r="L50" s="229"/>
      <c r="M50" s="5"/>
      <c r="N50" s="5"/>
      <c r="R50" s="4"/>
    </row>
    <row r="51" spans="1:18" s="10" customFormat="1" ht="19.5" customHeight="1" thickBot="1">
      <c r="A51" s="279"/>
      <c r="B51" s="275" t="s">
        <v>268</v>
      </c>
      <c r="C51" s="187"/>
      <c r="D51" s="187"/>
      <c r="E51" s="187"/>
      <c r="F51" s="5"/>
      <c r="G51" s="5"/>
      <c r="H51" s="82"/>
      <c r="I51" s="82"/>
      <c r="J51" s="343">
        <f>SUM(J45:J50)</f>
        <v>54487697905</v>
      </c>
      <c r="K51" s="105"/>
      <c r="L51" s="218"/>
      <c r="M51" s="4"/>
      <c r="N51" s="4"/>
      <c r="O51" s="4"/>
      <c r="P51" s="4"/>
      <c r="Q51" s="5"/>
      <c r="R51" s="4"/>
    </row>
    <row r="52" spans="1:18" s="10" customFormat="1" ht="19.5" customHeight="1" thickTop="1">
      <c r="A52" s="279"/>
      <c r="B52" s="390"/>
      <c r="C52" s="5"/>
      <c r="D52" s="5"/>
      <c r="E52" s="5"/>
      <c r="F52" s="5"/>
      <c r="G52" s="5"/>
      <c r="H52" s="82"/>
      <c r="I52" s="82"/>
      <c r="J52" s="381"/>
      <c r="K52" s="105"/>
      <c r="L52" s="218"/>
      <c r="M52" s="4"/>
      <c r="N52" s="4"/>
      <c r="O52" s="4"/>
      <c r="P52" s="4"/>
      <c r="Q52" s="5"/>
      <c r="R52" s="4"/>
    </row>
    <row r="53" spans="1:18" s="10" customFormat="1" ht="19.5" customHeight="1">
      <c r="A53" s="279" t="s">
        <v>16</v>
      </c>
      <c r="B53" s="390" t="s">
        <v>17</v>
      </c>
      <c r="C53" s="5"/>
      <c r="D53" s="5"/>
      <c r="E53" s="5"/>
      <c r="F53" s="5"/>
      <c r="G53" s="5"/>
      <c r="H53" s="553"/>
      <c r="I53" s="271"/>
      <c r="J53" s="270" t="str">
        <f>J44</f>
        <v> Sè 30/09/2012</v>
      </c>
      <c r="K53" s="105"/>
      <c r="L53" s="218"/>
      <c r="M53" s="4"/>
      <c r="N53" s="4"/>
      <c r="O53" s="4"/>
      <c r="P53" s="4"/>
      <c r="Q53" s="5"/>
      <c r="R53" s="4"/>
    </row>
    <row r="54" spans="1:18" s="10" customFormat="1" ht="19.5" customHeight="1">
      <c r="A54" s="279"/>
      <c r="B54" s="234" t="s">
        <v>645</v>
      </c>
      <c r="C54" s="5"/>
      <c r="D54" s="5"/>
      <c r="E54" s="5"/>
      <c r="F54" s="5"/>
      <c r="G54" s="5"/>
      <c r="H54" s="86"/>
      <c r="I54" s="86"/>
      <c r="J54" s="305">
        <v>22903161502</v>
      </c>
      <c r="K54" s="105"/>
      <c r="L54" s="229"/>
      <c r="M54" s="4"/>
      <c r="N54" s="4"/>
      <c r="O54" s="4"/>
      <c r="P54" s="4"/>
      <c r="Q54" s="5"/>
      <c r="R54" s="4"/>
    </row>
    <row r="55" spans="1:18" s="10" customFormat="1" ht="19.5" customHeight="1">
      <c r="A55" s="279"/>
      <c r="B55" s="234" t="s">
        <v>18</v>
      </c>
      <c r="C55" s="5"/>
      <c r="D55" s="5"/>
      <c r="E55" s="5"/>
      <c r="F55" s="5"/>
      <c r="G55" s="5"/>
      <c r="H55" s="86"/>
      <c r="I55" s="86"/>
      <c r="J55" s="305">
        <v>287800985</v>
      </c>
      <c r="K55" s="105"/>
      <c r="L55" s="229"/>
      <c r="M55" s="4"/>
      <c r="N55" s="4"/>
      <c r="O55" s="4"/>
      <c r="P55" s="4"/>
      <c r="Q55" s="5"/>
      <c r="R55" s="4"/>
    </row>
    <row r="56" spans="1:18" s="10" customFormat="1" ht="19.5" customHeight="1">
      <c r="A56" s="279"/>
      <c r="B56" s="234" t="s">
        <v>31</v>
      </c>
      <c r="C56" s="5"/>
      <c r="D56" s="5"/>
      <c r="E56" s="5"/>
      <c r="F56" s="5"/>
      <c r="G56" s="5"/>
      <c r="H56" s="86"/>
      <c r="I56" s="86"/>
      <c r="J56" s="305">
        <v>24579722483</v>
      </c>
      <c r="K56" s="105"/>
      <c r="L56" s="229"/>
      <c r="M56" s="4"/>
      <c r="N56" s="4"/>
      <c r="O56" s="4"/>
      <c r="P56" s="4"/>
      <c r="Q56" s="5"/>
      <c r="R56" s="4"/>
    </row>
    <row r="57" spans="1:18" s="10" customFormat="1" ht="19.5" customHeight="1">
      <c r="A57" s="279"/>
      <c r="B57" s="234" t="s">
        <v>33</v>
      </c>
      <c r="C57" s="5"/>
      <c r="D57" s="5"/>
      <c r="E57" s="5"/>
      <c r="F57" s="5"/>
      <c r="G57" s="5"/>
      <c r="H57" s="86"/>
      <c r="I57" s="86"/>
      <c r="J57" s="305">
        <v>835357835</v>
      </c>
      <c r="K57" s="105"/>
      <c r="L57" s="229"/>
      <c r="M57" s="4"/>
      <c r="N57" s="4"/>
      <c r="O57" s="4"/>
      <c r="P57" s="4"/>
      <c r="Q57" s="5"/>
      <c r="R57" s="4"/>
    </row>
    <row r="58" spans="2:21" s="10" customFormat="1" ht="19.5" customHeight="1">
      <c r="B58" s="234" t="s">
        <v>32</v>
      </c>
      <c r="H58" s="305"/>
      <c r="I58" s="305"/>
      <c r="J58" s="305">
        <v>113969531</v>
      </c>
      <c r="L58" s="283"/>
      <c r="M58" s="5"/>
      <c r="N58" s="218"/>
      <c r="P58" s="86">
        <v>118956119748</v>
      </c>
      <c r="Q58" s="86">
        <v>48019283675</v>
      </c>
      <c r="R58" s="86">
        <v>32233293866</v>
      </c>
      <c r="S58" s="86"/>
      <c r="T58" s="86"/>
      <c r="U58" s="86"/>
    </row>
    <row r="59" spans="2:21" s="83" customFormat="1" ht="3.75" customHeight="1">
      <c r="B59" s="234"/>
      <c r="C59" s="10"/>
      <c r="D59" s="10"/>
      <c r="E59" s="10"/>
      <c r="F59" s="10"/>
      <c r="G59" s="10"/>
      <c r="H59" s="86"/>
      <c r="I59" s="86"/>
      <c r="J59" s="86"/>
      <c r="K59" s="76"/>
      <c r="L59" s="4"/>
      <c r="M59" s="5"/>
      <c r="N59" s="5"/>
      <c r="O59" s="10"/>
      <c r="P59" s="86"/>
      <c r="Q59" s="86"/>
      <c r="R59" s="86"/>
      <c r="S59" s="86"/>
      <c r="T59" s="86"/>
      <c r="U59" s="86"/>
    </row>
    <row r="60" spans="2:21" s="5" customFormat="1" ht="18" customHeight="1" thickBot="1">
      <c r="B60" s="275" t="s">
        <v>268</v>
      </c>
      <c r="C60" s="187"/>
      <c r="D60" s="187"/>
      <c r="E60" s="187"/>
      <c r="H60" s="82"/>
      <c r="I60" s="82"/>
      <c r="J60" s="343">
        <f>SUM(J54:J59)</f>
        <v>48720012336</v>
      </c>
      <c r="L60" s="4"/>
      <c r="N60" s="284">
        <v>0</v>
      </c>
      <c r="P60" s="86">
        <v>32736222930</v>
      </c>
      <c r="Q60" s="86"/>
      <c r="R60" s="86">
        <v>143915581</v>
      </c>
      <c r="S60" s="86"/>
      <c r="T60" s="86"/>
      <c r="U60" s="86"/>
    </row>
    <row r="61" spans="2:21" s="10" customFormat="1" ht="16.5" customHeight="1" thickTop="1">
      <c r="B61" s="269"/>
      <c r="H61" s="86"/>
      <c r="I61" s="86"/>
      <c r="J61" s="86"/>
      <c r="K61" s="5"/>
      <c r="L61" s="4"/>
      <c r="M61" s="5"/>
      <c r="N61" s="5"/>
      <c r="P61" s="86">
        <v>14385248817</v>
      </c>
      <c r="Q61" s="86"/>
      <c r="R61" s="86">
        <v>772172396</v>
      </c>
      <c r="S61" s="86"/>
      <c r="T61" s="86"/>
      <c r="U61" s="86"/>
    </row>
    <row r="62" spans="1:21" s="10" customFormat="1" ht="18" customHeight="1">
      <c r="A62" s="279" t="s">
        <v>636</v>
      </c>
      <c r="B62" s="232" t="s">
        <v>646</v>
      </c>
      <c r="C62" s="234"/>
      <c r="D62" s="234"/>
      <c r="E62" s="234"/>
      <c r="F62" s="234"/>
      <c r="H62" s="553"/>
      <c r="I62" s="271"/>
      <c r="J62" s="270" t="str">
        <f>J53</f>
        <v> Sè 30/09/2012</v>
      </c>
      <c r="K62" s="105"/>
      <c r="L62" s="4"/>
      <c r="M62" s="4"/>
      <c r="N62" s="4"/>
      <c r="O62" s="4"/>
      <c r="P62" s="86">
        <v>42798085575</v>
      </c>
      <c r="Q62" s="86"/>
      <c r="R62" s="86">
        <v>6101913487</v>
      </c>
      <c r="S62" s="86"/>
      <c r="T62" s="86"/>
      <c r="U62" s="86"/>
    </row>
    <row r="63" spans="2:21" s="76" customFormat="1" ht="21" customHeight="1">
      <c r="B63" s="269" t="s">
        <v>649</v>
      </c>
      <c r="H63" s="305"/>
      <c r="I63" s="305"/>
      <c r="J63" s="305">
        <v>8337634878</v>
      </c>
      <c r="K63" s="5"/>
      <c r="L63" s="231"/>
      <c r="M63" s="5"/>
      <c r="N63" s="5"/>
      <c r="O63" s="10"/>
      <c r="P63" s="86">
        <v>5759661709</v>
      </c>
      <c r="Q63" s="86"/>
      <c r="R63" s="86"/>
      <c r="S63" s="86"/>
      <c r="T63" s="86"/>
      <c r="U63" s="86"/>
    </row>
    <row r="64" spans="2:21" s="76" customFormat="1" ht="21" customHeight="1">
      <c r="B64" s="269" t="s">
        <v>615</v>
      </c>
      <c r="H64" s="305"/>
      <c r="I64" s="305"/>
      <c r="J64" s="305">
        <v>652273500</v>
      </c>
      <c r="K64" s="5"/>
      <c r="L64" s="231"/>
      <c r="M64" s="5"/>
      <c r="N64" s="5"/>
      <c r="O64" s="10"/>
      <c r="P64" s="86">
        <v>3688826173</v>
      </c>
      <c r="Q64" s="86"/>
      <c r="R64" s="86"/>
      <c r="S64" s="86"/>
      <c r="T64" s="86"/>
      <c r="U64" s="86"/>
    </row>
    <row r="65" spans="2:21" s="76" customFormat="1" ht="21" customHeight="1">
      <c r="B65" s="269" t="s">
        <v>650</v>
      </c>
      <c r="H65" s="305"/>
      <c r="I65" s="305"/>
      <c r="J65" s="305">
        <v>892262000</v>
      </c>
      <c r="K65" s="5"/>
      <c r="L65" s="231"/>
      <c r="M65" s="5"/>
      <c r="N65" s="5"/>
      <c r="O65" s="10"/>
      <c r="P65" s="86">
        <v>7443927898</v>
      </c>
      <c r="Q65" s="86"/>
      <c r="R65" s="86"/>
      <c r="S65" s="86"/>
      <c r="T65" s="86"/>
      <c r="U65" s="86"/>
    </row>
    <row r="66" spans="2:21" s="76" customFormat="1" ht="11.25" customHeight="1" thickBot="1">
      <c r="B66" s="287"/>
      <c r="H66" s="86"/>
      <c r="I66" s="86"/>
      <c r="J66" s="86"/>
      <c r="K66" s="10"/>
      <c r="L66" s="4"/>
      <c r="M66" s="5"/>
      <c r="N66" s="5"/>
      <c r="O66" s="10"/>
      <c r="P66" s="86">
        <v>53996383511</v>
      </c>
      <c r="Q66" s="86"/>
      <c r="R66" s="86"/>
      <c r="S66" s="86"/>
      <c r="T66" s="86"/>
      <c r="U66" s="86"/>
    </row>
    <row r="67" spans="2:21" s="83" customFormat="1" ht="18" customHeight="1" thickBot="1">
      <c r="B67" s="275" t="s">
        <v>268</v>
      </c>
      <c r="C67" s="220"/>
      <c r="D67" s="220"/>
      <c r="E67" s="220"/>
      <c r="H67" s="78"/>
      <c r="I67" s="82"/>
      <c r="J67" s="391">
        <f>SUM(J63:J66)</f>
        <v>9882170378</v>
      </c>
      <c r="K67" s="76"/>
      <c r="L67" s="4">
        <v>0</v>
      </c>
      <c r="M67" s="5"/>
      <c r="N67" s="284">
        <v>0</v>
      </c>
      <c r="O67" s="10"/>
      <c r="P67" s="86">
        <v>323161514</v>
      </c>
      <c r="Q67" s="86"/>
      <c r="R67" s="86"/>
      <c r="S67" s="86"/>
      <c r="T67" s="86"/>
      <c r="U67" s="86"/>
    </row>
    <row r="68" spans="2:18" s="10" customFormat="1" ht="18" customHeight="1" thickTop="1">
      <c r="B68" s="269"/>
      <c r="H68" s="78"/>
      <c r="I68" s="86"/>
      <c r="J68" s="78"/>
      <c r="L68" s="4"/>
      <c r="M68" s="5"/>
      <c r="N68" s="5"/>
      <c r="P68" s="86">
        <v>520943808</v>
      </c>
      <c r="R68" s="4"/>
    </row>
    <row r="69" spans="1:19" s="10" customFormat="1" ht="18" customHeight="1">
      <c r="A69" s="279" t="s">
        <v>227</v>
      </c>
      <c r="B69" s="232" t="s">
        <v>651</v>
      </c>
      <c r="H69" s="553"/>
      <c r="I69" s="271"/>
      <c r="J69" s="270" t="str">
        <f>J62</f>
        <v> Sè 30/09/2012</v>
      </c>
      <c r="K69" s="105"/>
      <c r="L69" s="4"/>
      <c r="M69" s="4"/>
      <c r="N69" s="4"/>
      <c r="O69" s="4"/>
      <c r="P69" s="4">
        <v>335262676156</v>
      </c>
      <c r="Q69" s="4">
        <v>82228111912</v>
      </c>
      <c r="R69" s="4">
        <v>40503273639</v>
      </c>
      <c r="S69" s="278">
        <v>457994061707</v>
      </c>
    </row>
    <row r="70" spans="2:18" s="76" customFormat="1" ht="21" customHeight="1">
      <c r="B70" s="314" t="s">
        <v>652</v>
      </c>
      <c r="H70" s="554"/>
      <c r="I70" s="86"/>
      <c r="J70" s="392">
        <v>5506149022</v>
      </c>
      <c r="K70" s="5"/>
      <c r="L70" s="4"/>
      <c r="M70" s="5"/>
      <c r="N70" s="5"/>
      <c r="O70" s="10"/>
      <c r="P70" s="10"/>
      <c r="Q70" s="10"/>
      <c r="R70" s="4"/>
    </row>
    <row r="71" spans="2:18" s="76" customFormat="1" ht="21" customHeight="1">
      <c r="B71" s="314" t="s">
        <v>19</v>
      </c>
      <c r="H71" s="86"/>
      <c r="I71" s="86"/>
      <c r="J71" s="393">
        <v>5730656</v>
      </c>
      <c r="K71" s="5"/>
      <c r="L71" s="4"/>
      <c r="M71" s="5"/>
      <c r="N71" s="5"/>
      <c r="O71" s="10"/>
      <c r="P71" s="10"/>
      <c r="Q71" s="10"/>
      <c r="R71" s="4"/>
    </row>
    <row r="72" spans="2:18" s="76" customFormat="1" ht="21" customHeight="1">
      <c r="B72" s="287" t="s">
        <v>63</v>
      </c>
      <c r="H72" s="86"/>
      <c r="I72" s="86"/>
      <c r="J72" s="289">
        <v>-150527700</v>
      </c>
      <c r="K72" s="10"/>
      <c r="L72" s="4"/>
      <c r="M72" s="5"/>
      <c r="N72" s="5"/>
      <c r="O72" s="10"/>
      <c r="P72" s="10"/>
      <c r="Q72" s="10"/>
      <c r="R72" s="4"/>
    </row>
    <row r="73" spans="2:18" s="83" customFormat="1" ht="18" customHeight="1" thickBot="1">
      <c r="B73" s="275" t="s">
        <v>268</v>
      </c>
      <c r="C73" s="220"/>
      <c r="D73" s="220"/>
      <c r="E73" s="220"/>
      <c r="H73" s="82"/>
      <c r="I73" s="82"/>
      <c r="J73" s="394">
        <f>SUM(J70:J72)</f>
        <v>5361351978</v>
      </c>
      <c r="K73" s="76"/>
      <c r="L73" s="4">
        <v>0</v>
      </c>
      <c r="M73" s="5"/>
      <c r="N73" s="284">
        <v>0</v>
      </c>
      <c r="O73" s="10"/>
      <c r="P73" s="10"/>
      <c r="Q73" s="10"/>
      <c r="R73" s="4"/>
    </row>
    <row r="74" spans="2:18" s="10" customFormat="1" ht="10.5" customHeight="1" thickTop="1">
      <c r="B74" s="269"/>
      <c r="H74" s="78"/>
      <c r="I74" s="86"/>
      <c r="J74" s="78"/>
      <c r="L74" s="4"/>
      <c r="M74" s="5"/>
      <c r="N74" s="5"/>
      <c r="R74" s="4"/>
    </row>
    <row r="75" spans="1:18" s="76" customFormat="1" ht="31.5" customHeight="1" hidden="1">
      <c r="A75" s="290" t="s">
        <v>271</v>
      </c>
      <c r="B75" s="785" t="s">
        <v>653</v>
      </c>
      <c r="C75" s="785"/>
      <c r="D75" s="785"/>
      <c r="E75" s="785"/>
      <c r="F75" s="785"/>
      <c r="H75" s="86">
        <v>0</v>
      </c>
      <c r="I75" s="291"/>
      <c r="J75" s="86">
        <v>0</v>
      </c>
      <c r="K75" s="10"/>
      <c r="L75" s="293"/>
      <c r="M75" s="5"/>
      <c r="N75" s="5"/>
      <c r="O75" s="10"/>
      <c r="P75" s="10"/>
      <c r="Q75" s="10"/>
      <c r="R75" s="9"/>
    </row>
    <row r="76" spans="1:18" s="76" customFormat="1" ht="31.5" customHeight="1" hidden="1">
      <c r="A76" s="290" t="s">
        <v>271</v>
      </c>
      <c r="B76" s="786" t="s">
        <v>654</v>
      </c>
      <c r="C76" s="786"/>
      <c r="D76" s="786"/>
      <c r="E76" s="786"/>
      <c r="F76" s="786"/>
      <c r="H76" s="86">
        <v>0</v>
      </c>
      <c r="I76" s="291"/>
      <c r="J76" s="86">
        <v>0</v>
      </c>
      <c r="K76" s="10"/>
      <c r="L76" s="293"/>
      <c r="M76" s="5"/>
      <c r="N76" s="5"/>
      <c r="O76" s="10"/>
      <c r="P76" s="10"/>
      <c r="Q76" s="10"/>
      <c r="R76" s="9"/>
    </row>
    <row r="77" spans="1:18" s="76" customFormat="1" ht="31.5" customHeight="1" hidden="1">
      <c r="A77" s="290" t="s">
        <v>271</v>
      </c>
      <c r="B77" s="786" t="s">
        <v>655</v>
      </c>
      <c r="C77" s="786"/>
      <c r="D77" s="786"/>
      <c r="E77" s="786"/>
      <c r="F77" s="786"/>
      <c r="H77" s="86">
        <v>0</v>
      </c>
      <c r="I77" s="291"/>
      <c r="J77" s="86">
        <v>0</v>
      </c>
      <c r="K77" s="10"/>
      <c r="L77" s="293"/>
      <c r="M77" s="5"/>
      <c r="N77" s="5"/>
      <c r="O77" s="10"/>
      <c r="P77" s="10"/>
      <c r="Q77" s="10"/>
      <c r="R77" s="9"/>
    </row>
    <row r="78" spans="1:18" s="76" customFormat="1" ht="31.5" customHeight="1" hidden="1">
      <c r="A78" s="290" t="s">
        <v>271</v>
      </c>
      <c r="B78" s="786" t="s">
        <v>656</v>
      </c>
      <c r="C78" s="786"/>
      <c r="D78" s="786"/>
      <c r="E78" s="786"/>
      <c r="F78" s="786"/>
      <c r="H78" s="86">
        <v>0</v>
      </c>
      <c r="I78" s="291"/>
      <c r="J78" s="86">
        <v>0</v>
      </c>
      <c r="K78" s="10"/>
      <c r="L78" s="293"/>
      <c r="M78" s="5"/>
      <c r="N78" s="5"/>
      <c r="O78" s="10"/>
      <c r="P78" s="10"/>
      <c r="Q78" s="10"/>
      <c r="R78" s="9"/>
    </row>
    <row r="79" spans="1:18" s="76" customFormat="1" ht="31.5" customHeight="1" hidden="1">
      <c r="A79" s="290" t="s">
        <v>271</v>
      </c>
      <c r="B79" s="786" t="s">
        <v>657</v>
      </c>
      <c r="C79" s="786"/>
      <c r="D79" s="786"/>
      <c r="E79" s="786"/>
      <c r="F79" s="786"/>
      <c r="H79" s="86">
        <v>0</v>
      </c>
      <c r="I79" s="291"/>
      <c r="J79" s="86">
        <v>0</v>
      </c>
      <c r="K79" s="10"/>
      <c r="L79" s="293"/>
      <c r="M79" s="5"/>
      <c r="N79" s="5"/>
      <c r="O79" s="10"/>
      <c r="P79" s="10"/>
      <c r="Q79" s="10"/>
      <c r="R79" s="9"/>
    </row>
    <row r="80" spans="1:18" s="76" customFormat="1" ht="31.5" customHeight="1" hidden="1">
      <c r="A80" s="290" t="s">
        <v>271</v>
      </c>
      <c r="B80" s="786" t="s">
        <v>659</v>
      </c>
      <c r="C80" s="786"/>
      <c r="D80" s="786"/>
      <c r="E80" s="786"/>
      <c r="F80" s="786"/>
      <c r="H80" s="86">
        <v>0</v>
      </c>
      <c r="I80" s="291"/>
      <c r="J80" s="86">
        <v>0</v>
      </c>
      <c r="K80" s="10"/>
      <c r="L80" s="294"/>
      <c r="M80" s="5"/>
      <c r="N80" s="5"/>
      <c r="O80" s="10"/>
      <c r="P80" s="10"/>
      <c r="Q80" s="10"/>
      <c r="R80" s="9"/>
    </row>
    <row r="81" spans="2:18" s="76" customFormat="1" ht="11.25" customHeight="1">
      <c r="B81" s="292"/>
      <c r="C81" s="292"/>
      <c r="D81" s="292"/>
      <c r="E81" s="292"/>
      <c r="F81" s="292"/>
      <c r="H81" s="86"/>
      <c r="I81" s="291"/>
      <c r="J81" s="86"/>
      <c r="K81" s="10"/>
      <c r="L81" s="4"/>
      <c r="M81" s="5"/>
      <c r="N81" s="5"/>
      <c r="O81" s="10"/>
      <c r="P81" s="10"/>
      <c r="Q81" s="10"/>
      <c r="R81" s="9"/>
    </row>
    <row r="82" spans="2:18" s="10" customFormat="1" ht="18" customHeight="1">
      <c r="B82" s="218"/>
      <c r="C82" s="218"/>
      <c r="D82" s="218"/>
      <c r="E82" s="218"/>
      <c r="F82" s="218"/>
      <c r="G82" s="218"/>
      <c r="H82" s="78"/>
      <c r="I82" s="226"/>
      <c r="J82" s="78"/>
      <c r="L82" s="4"/>
      <c r="M82" s="5"/>
      <c r="N82" s="5"/>
      <c r="R82" s="4"/>
    </row>
    <row r="83" spans="1:18" s="10" customFormat="1" ht="18" customHeight="1" hidden="1">
      <c r="A83" s="279" t="s">
        <v>660</v>
      </c>
      <c r="B83" s="217" t="s">
        <v>661</v>
      </c>
      <c r="C83" s="217"/>
      <c r="D83" s="217"/>
      <c r="E83" s="217"/>
      <c r="F83" s="217"/>
      <c r="G83" s="218"/>
      <c r="H83" s="285" t="s">
        <v>647</v>
      </c>
      <c r="I83" s="286"/>
      <c r="J83" s="285" t="s">
        <v>648</v>
      </c>
      <c r="L83" s="4"/>
      <c r="M83" s="5"/>
      <c r="N83" s="5"/>
      <c r="R83" s="4"/>
    </row>
    <row r="84" spans="2:18" s="10" customFormat="1" ht="18.75" customHeight="1" hidden="1">
      <c r="B84" s="231" t="s">
        <v>662</v>
      </c>
      <c r="C84" s="9"/>
      <c r="D84" s="9"/>
      <c r="E84" s="9"/>
      <c r="F84" s="9"/>
      <c r="G84" s="9"/>
      <c r="H84" s="86"/>
      <c r="I84" s="291"/>
      <c r="J84" s="86"/>
      <c r="L84" s="4"/>
      <c r="M84" s="5"/>
      <c r="N84" s="5"/>
      <c r="R84" s="4"/>
    </row>
    <row r="85" spans="2:18" s="10" customFormat="1" ht="18.75" customHeight="1" hidden="1">
      <c r="B85" s="231" t="s">
        <v>663</v>
      </c>
      <c r="C85" s="9"/>
      <c r="D85" s="9"/>
      <c r="E85" s="9"/>
      <c r="F85" s="9"/>
      <c r="G85" s="9"/>
      <c r="H85" s="86"/>
      <c r="I85" s="291"/>
      <c r="J85" s="86"/>
      <c r="L85" s="4"/>
      <c r="M85" s="5"/>
      <c r="N85" s="5"/>
      <c r="R85" s="4"/>
    </row>
    <row r="86" spans="2:18" s="10" customFormat="1" ht="18.75" customHeight="1" hidden="1">
      <c r="B86" s="231" t="s">
        <v>664</v>
      </c>
      <c r="C86" s="9"/>
      <c r="D86" s="9"/>
      <c r="E86" s="9"/>
      <c r="F86" s="9"/>
      <c r="G86" s="9"/>
      <c r="H86" s="86"/>
      <c r="I86" s="291"/>
      <c r="J86" s="86"/>
      <c r="L86" s="4"/>
      <c r="M86" s="5"/>
      <c r="N86" s="5"/>
      <c r="R86" s="4"/>
    </row>
    <row r="87" spans="2:18" s="10" customFormat="1" ht="18.75" customHeight="1" hidden="1">
      <c r="B87" s="231" t="s">
        <v>665</v>
      </c>
      <c r="C87" s="9"/>
      <c r="D87" s="9"/>
      <c r="E87" s="9"/>
      <c r="F87" s="9"/>
      <c r="G87" s="9"/>
      <c r="H87" s="86"/>
      <c r="I87" s="291"/>
      <c r="J87" s="86"/>
      <c r="L87" s="4"/>
      <c r="M87" s="5"/>
      <c r="N87" s="5"/>
      <c r="R87" s="4"/>
    </row>
    <row r="88" spans="2:18" s="10" customFormat="1" ht="18.75" customHeight="1" hidden="1">
      <c r="B88" s="231" t="s">
        <v>666</v>
      </c>
      <c r="C88" s="9"/>
      <c r="D88" s="9"/>
      <c r="E88" s="9"/>
      <c r="F88" s="9"/>
      <c r="G88" s="9"/>
      <c r="H88" s="86"/>
      <c r="I88" s="291"/>
      <c r="J88" s="86"/>
      <c r="L88" s="4"/>
      <c r="M88" s="5"/>
      <c r="N88" s="5"/>
      <c r="R88" s="4"/>
    </row>
    <row r="89" spans="2:18" s="10" customFormat="1" ht="18.75" customHeight="1" hidden="1">
      <c r="B89" s="231" t="s">
        <v>667</v>
      </c>
      <c r="C89" s="9"/>
      <c r="D89" s="9"/>
      <c r="E89" s="9"/>
      <c r="F89" s="9"/>
      <c r="G89" s="9"/>
      <c r="H89" s="86"/>
      <c r="I89" s="291"/>
      <c r="J89" s="86"/>
      <c r="L89" s="4"/>
      <c r="M89" s="5"/>
      <c r="N89" s="5"/>
      <c r="R89" s="4"/>
    </row>
    <row r="90" spans="2:18" s="10" customFormat="1" ht="18.75" customHeight="1" hidden="1">
      <c r="B90" s="231" t="s">
        <v>668</v>
      </c>
      <c r="C90" s="9"/>
      <c r="D90" s="9"/>
      <c r="E90" s="9"/>
      <c r="F90" s="9"/>
      <c r="G90" s="9"/>
      <c r="H90" s="86"/>
      <c r="I90" s="291"/>
      <c r="J90" s="86"/>
      <c r="L90" s="4"/>
      <c r="M90" s="5"/>
      <c r="N90" s="5"/>
      <c r="R90" s="4"/>
    </row>
    <row r="91" spans="2:18" s="10" customFormat="1" ht="8.25" customHeight="1" hidden="1">
      <c r="B91" s="295"/>
      <c r="C91" s="229"/>
      <c r="D91" s="229"/>
      <c r="E91" s="229"/>
      <c r="F91" s="229"/>
      <c r="G91" s="229"/>
      <c r="H91" s="224"/>
      <c r="I91" s="291"/>
      <c r="J91" s="86"/>
      <c r="L91" s="4"/>
      <c r="M91" s="5"/>
      <c r="N91" s="5"/>
      <c r="R91" s="4"/>
    </row>
    <row r="92" spans="2:18" s="10" customFormat="1" ht="18" customHeight="1" hidden="1">
      <c r="B92" s="218" t="s">
        <v>268</v>
      </c>
      <c r="C92" s="218"/>
      <c r="D92" s="218"/>
      <c r="E92" s="218"/>
      <c r="F92" s="218"/>
      <c r="G92" s="218"/>
      <c r="H92" s="288">
        <v>0</v>
      </c>
      <c r="I92" s="226"/>
      <c r="J92" s="288">
        <v>0</v>
      </c>
      <c r="L92" s="4">
        <v>-16922963716</v>
      </c>
      <c r="M92" s="5"/>
      <c r="N92" s="284">
        <v>-10689674186</v>
      </c>
      <c r="R92" s="4"/>
    </row>
    <row r="93" spans="2:18" s="10" customFormat="1" ht="15.75" customHeight="1" hidden="1">
      <c r="B93" s="269"/>
      <c r="H93" s="86"/>
      <c r="I93" s="86"/>
      <c r="J93" s="86"/>
      <c r="L93" s="4"/>
      <c r="M93" s="5"/>
      <c r="N93" s="5"/>
      <c r="R93" s="4"/>
    </row>
    <row r="94" spans="1:18" s="5" customFormat="1" ht="27.75" customHeight="1" hidden="1">
      <c r="A94" s="5" t="s">
        <v>669</v>
      </c>
      <c r="B94" s="232" t="s">
        <v>670</v>
      </c>
      <c r="H94" s="82"/>
      <c r="I94" s="82"/>
      <c r="J94" s="82"/>
      <c r="L94" s="4"/>
      <c r="R94" s="4"/>
    </row>
    <row r="95" spans="1:18" s="10" customFormat="1" ht="36.75" customHeight="1" hidden="1">
      <c r="A95" s="296" t="s">
        <v>671</v>
      </c>
      <c r="B95" s="787" t="s">
        <v>672</v>
      </c>
      <c r="C95" s="787"/>
      <c r="D95" s="787"/>
      <c r="E95" s="787"/>
      <c r="F95" s="787"/>
      <c r="G95" s="787"/>
      <c r="H95" s="787"/>
      <c r="I95" s="787"/>
      <c r="J95" s="787"/>
      <c r="L95" s="4"/>
      <c r="M95" s="5"/>
      <c r="N95" s="5"/>
      <c r="R95" s="4"/>
    </row>
    <row r="96" spans="2:18" s="10" customFormat="1" ht="20.25" customHeight="1" hidden="1">
      <c r="B96" s="269" t="s">
        <v>673</v>
      </c>
      <c r="H96" s="277"/>
      <c r="I96" s="286"/>
      <c r="J96" s="277"/>
      <c r="L96" s="4"/>
      <c r="M96" s="5"/>
      <c r="N96" s="5"/>
      <c r="R96" s="4"/>
    </row>
    <row r="97" spans="1:18" s="10" customFormat="1" ht="36" customHeight="1" hidden="1">
      <c r="A97" s="297" t="s">
        <v>554</v>
      </c>
      <c r="B97" s="788" t="s">
        <v>674</v>
      </c>
      <c r="C97" s="788"/>
      <c r="D97" s="788"/>
      <c r="E97" s="788"/>
      <c r="F97" s="788"/>
      <c r="H97" s="86">
        <v>0</v>
      </c>
      <c r="I97" s="86"/>
      <c r="J97" s="86">
        <v>0</v>
      </c>
      <c r="L97" s="4"/>
      <c r="M97" s="5"/>
      <c r="N97" s="5"/>
      <c r="R97" s="4"/>
    </row>
    <row r="98" spans="1:18" s="10" customFormat="1" ht="17.25" customHeight="1" hidden="1">
      <c r="A98" s="297" t="s">
        <v>410</v>
      </c>
      <c r="B98" s="788" t="s">
        <v>675</v>
      </c>
      <c r="C98" s="788"/>
      <c r="D98" s="788"/>
      <c r="E98" s="788"/>
      <c r="F98" s="788"/>
      <c r="H98" s="86">
        <v>0</v>
      </c>
      <c r="I98" s="86"/>
      <c r="J98" s="86">
        <v>0</v>
      </c>
      <c r="L98" s="4"/>
      <c r="M98" s="5"/>
      <c r="N98" s="5"/>
      <c r="R98" s="4"/>
    </row>
    <row r="99" spans="1:18" s="10" customFormat="1" ht="17.25" customHeight="1" hidden="1">
      <c r="A99" s="298" t="s">
        <v>271</v>
      </c>
      <c r="B99" s="788" t="s">
        <v>676</v>
      </c>
      <c r="C99" s="788"/>
      <c r="D99" s="788"/>
      <c r="E99" s="788"/>
      <c r="F99" s="788"/>
      <c r="H99" s="86">
        <v>0</v>
      </c>
      <c r="I99" s="86"/>
      <c r="J99" s="86">
        <v>0</v>
      </c>
      <c r="L99" s="4"/>
      <c r="M99" s="5"/>
      <c r="N99" s="5"/>
      <c r="R99" s="4"/>
    </row>
    <row r="100" spans="1:18" s="10" customFormat="1" ht="36" customHeight="1" hidden="1">
      <c r="A100" s="297" t="s">
        <v>556</v>
      </c>
      <c r="B100" s="789" t="s">
        <v>677</v>
      </c>
      <c r="C100" s="789"/>
      <c r="D100" s="789"/>
      <c r="E100" s="789"/>
      <c r="F100" s="789"/>
      <c r="H100" s="86">
        <v>0</v>
      </c>
      <c r="I100" s="86"/>
      <c r="J100" s="86">
        <v>0</v>
      </c>
      <c r="L100" s="4"/>
      <c r="M100" s="5"/>
      <c r="N100" s="5"/>
      <c r="R100" s="4"/>
    </row>
    <row r="101" spans="1:18" s="10" customFormat="1" ht="17.25" customHeight="1" hidden="1">
      <c r="A101" s="297" t="s">
        <v>410</v>
      </c>
      <c r="B101" s="788" t="s">
        <v>678</v>
      </c>
      <c r="C101" s="788"/>
      <c r="D101" s="788"/>
      <c r="E101" s="788"/>
      <c r="F101" s="788"/>
      <c r="H101" s="86">
        <v>0</v>
      </c>
      <c r="I101" s="86"/>
      <c r="J101" s="86">
        <v>0</v>
      </c>
      <c r="L101" s="4"/>
      <c r="M101" s="5"/>
      <c r="N101" s="5"/>
      <c r="R101" s="4"/>
    </row>
    <row r="102" spans="1:18" s="10" customFormat="1" ht="36" customHeight="1" hidden="1">
      <c r="A102" s="298" t="s">
        <v>271</v>
      </c>
      <c r="B102" s="788" t="s">
        <v>679</v>
      </c>
      <c r="C102" s="788"/>
      <c r="D102" s="788"/>
      <c r="E102" s="788"/>
      <c r="F102" s="788"/>
      <c r="H102" s="86">
        <v>0</v>
      </c>
      <c r="I102" s="86"/>
      <c r="J102" s="86">
        <v>0</v>
      </c>
      <c r="L102" s="4"/>
      <c r="M102" s="5"/>
      <c r="N102" s="5"/>
      <c r="R102" s="4"/>
    </row>
    <row r="103" spans="1:18" s="10" customFormat="1" ht="51.75" customHeight="1" hidden="1">
      <c r="A103" s="297" t="s">
        <v>410</v>
      </c>
      <c r="B103" s="788" t="s">
        <v>680</v>
      </c>
      <c r="C103" s="788"/>
      <c r="D103" s="788"/>
      <c r="E103" s="788"/>
      <c r="F103" s="788"/>
      <c r="H103" s="86">
        <v>0</v>
      </c>
      <c r="I103" s="86"/>
      <c r="J103" s="86">
        <v>0</v>
      </c>
      <c r="L103" s="4"/>
      <c r="M103" s="5"/>
      <c r="N103" s="5"/>
      <c r="R103" s="4"/>
    </row>
    <row r="104" spans="1:18" s="10" customFormat="1" ht="69" customHeight="1" hidden="1">
      <c r="A104" s="298" t="s">
        <v>271</v>
      </c>
      <c r="B104" s="788" t="s">
        <v>681</v>
      </c>
      <c r="C104" s="788"/>
      <c r="D104" s="788"/>
      <c r="E104" s="788"/>
      <c r="F104" s="788"/>
      <c r="H104" s="86">
        <v>0</v>
      </c>
      <c r="I104" s="86"/>
      <c r="J104" s="86">
        <v>0</v>
      </c>
      <c r="L104" s="4"/>
      <c r="M104" s="5"/>
      <c r="N104" s="5"/>
      <c r="R104" s="4"/>
    </row>
    <row r="105" spans="1:18" s="10" customFormat="1" ht="77.25" customHeight="1" hidden="1">
      <c r="A105" s="297" t="s">
        <v>682</v>
      </c>
      <c r="B105" s="789" t="s">
        <v>0</v>
      </c>
      <c r="C105" s="789"/>
      <c r="D105" s="789"/>
      <c r="E105" s="789"/>
      <c r="F105" s="789"/>
      <c r="H105" s="86">
        <v>0</v>
      </c>
      <c r="I105" s="86"/>
      <c r="J105" s="86">
        <v>0</v>
      </c>
      <c r="L105" s="4"/>
      <c r="M105" s="5"/>
      <c r="N105" s="5"/>
      <c r="R105" s="4"/>
    </row>
    <row r="106" spans="2:18" s="10" customFormat="1" ht="9.75" customHeight="1" hidden="1">
      <c r="B106" s="269"/>
      <c r="H106" s="86"/>
      <c r="I106" s="86"/>
      <c r="J106" s="86"/>
      <c r="L106" s="4"/>
      <c r="M106" s="5"/>
      <c r="N106" s="5"/>
      <c r="R106" s="4"/>
    </row>
    <row r="107" spans="3:18" s="10" customFormat="1" ht="20.25" customHeight="1">
      <c r="C107" s="299"/>
      <c r="D107" s="299"/>
      <c r="H107" s="86"/>
      <c r="I107" s="86"/>
      <c r="J107" s="99" t="s">
        <v>122</v>
      </c>
      <c r="L107" s="4"/>
      <c r="M107" s="5"/>
      <c r="N107" s="5"/>
      <c r="R107" s="4"/>
    </row>
    <row r="108" spans="2:18" s="5" customFormat="1" ht="20.25" customHeight="1">
      <c r="B108" s="284" t="s">
        <v>201</v>
      </c>
      <c r="C108" s="299"/>
      <c r="D108" s="299"/>
      <c r="I108" s="4" t="s">
        <v>202</v>
      </c>
      <c r="J108" s="300"/>
      <c r="L108" s="4"/>
      <c r="R108" s="4"/>
    </row>
    <row r="109" spans="3:18" s="5" customFormat="1" ht="20.25" customHeight="1">
      <c r="C109" s="299"/>
      <c r="D109" s="299"/>
      <c r="F109" s="299"/>
      <c r="I109" s="4"/>
      <c r="J109" s="300"/>
      <c r="L109" s="4"/>
      <c r="R109" s="4"/>
    </row>
    <row r="110" spans="6:18" s="5" customFormat="1" ht="18" customHeight="1">
      <c r="F110" s="284"/>
      <c r="I110" s="4"/>
      <c r="J110" s="4"/>
      <c r="L110" s="4"/>
      <c r="R110" s="4"/>
    </row>
    <row r="111" spans="6:18" s="5" customFormat="1" ht="18" customHeight="1">
      <c r="F111" s="284"/>
      <c r="I111" s="4"/>
      <c r="J111" s="4"/>
      <c r="L111" s="4"/>
      <c r="R111" s="4"/>
    </row>
    <row r="112" spans="6:18" s="5" customFormat="1" ht="18" customHeight="1">
      <c r="F112" s="284"/>
      <c r="I112" s="4"/>
      <c r="J112" s="4"/>
      <c r="L112" s="4"/>
      <c r="R112" s="4"/>
    </row>
    <row r="113" spans="2:18" s="5" customFormat="1" ht="18" customHeight="1">
      <c r="B113" s="284" t="s">
        <v>417</v>
      </c>
      <c r="I113" s="4"/>
      <c r="J113" s="4"/>
      <c r="L113" s="4"/>
      <c r="R113" s="4"/>
    </row>
    <row r="114" spans="3:18" s="5" customFormat="1" ht="20.25" customHeight="1">
      <c r="C114" s="301"/>
      <c r="D114" s="301"/>
      <c r="F114" s="301"/>
      <c r="I114" s="4"/>
      <c r="J114" s="300"/>
      <c r="L114" s="4"/>
      <c r="R114" s="4"/>
    </row>
    <row r="115" ht="18" customHeight="1">
      <c r="F115" s="109" t="s">
        <v>26</v>
      </c>
    </row>
  </sheetData>
  <mergeCells count="17">
    <mergeCell ref="B105:F105"/>
    <mergeCell ref="B101:F101"/>
    <mergeCell ref="B102:F102"/>
    <mergeCell ref="B103:F103"/>
    <mergeCell ref="B104:F104"/>
    <mergeCell ref="B97:F97"/>
    <mergeCell ref="B98:F98"/>
    <mergeCell ref="B99:F99"/>
    <mergeCell ref="B100:F100"/>
    <mergeCell ref="B78:F78"/>
    <mergeCell ref="B79:F79"/>
    <mergeCell ref="B80:F80"/>
    <mergeCell ref="B95:J95"/>
    <mergeCell ref="B75:F75"/>
    <mergeCell ref="B76:F76"/>
    <mergeCell ref="B77:F77"/>
    <mergeCell ref="B26:J26"/>
  </mergeCells>
  <printOptions/>
  <pageMargins left="0.5" right="0.19" top="0.36" bottom="0.28" header="0.31" footer="0.32"/>
  <pageSetup firstPageNumber="11" useFirstPageNumber="1"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2012-10-22T04:38:13Z</cp:lastPrinted>
  <dcterms:created xsi:type="dcterms:W3CDTF">2010-07-22T01:43:48Z</dcterms:created>
  <dcterms:modified xsi:type="dcterms:W3CDTF">2012-10-22T04:39:48Z</dcterms:modified>
  <cp:category/>
  <cp:version/>
  <cp:contentType/>
  <cp:contentStatus/>
</cp:coreProperties>
</file>